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 tabRatio="761"/>
  </bookViews>
  <sheets>
    <sheet name="для заполнения бюджетники" sheetId="13" r:id="rId1"/>
    <sheet name="для заполнения МУП, АО" sheetId="4" r:id="rId2"/>
  </sheets>
  <definedNames>
    <definedName name="_xlnm.Print_Titles" localSheetId="0">'для заполнения бюджетники'!$6:$8</definedName>
    <definedName name="_xlnm.Print_Area" localSheetId="0">'для заполнения бюджетники'!$A$1:$O$93</definedName>
  </definedNames>
  <calcPr calcId="144525"/>
</workbook>
</file>

<file path=xl/sharedStrings.xml><?xml version="1.0" encoding="utf-8"?>
<sst xmlns="http://schemas.openxmlformats.org/spreadsheetml/2006/main" count="222" uniqueCount="131">
  <si>
    <t>Приложение 1</t>
  </si>
  <si>
    <t>Отчет о деятельности хозяйствующих субъектов, доля участия Белгородской области или муниципального образования 
в которых составляет 50 и более процентов, за 2019 год</t>
  </si>
  <si>
    <t>Прохоровский район</t>
  </si>
  <si>
    <t>(наименование муниципального образования)</t>
  </si>
  <si>
    <t>Номер</t>
  </si>
  <si>
    <t>Наименование хозяйствующего субъекта</t>
  </si>
  <si>
    <t>Суммарная доля участия (собственности) государства (субъекта РФ и муниципалитетов) в хозяйствующем субъекте, в процентах</t>
  </si>
  <si>
    <t>Наименование рынка присутствия хозяйствующего субъекта</t>
  </si>
  <si>
    <t>По хозяйствующиим субъектам</t>
  </si>
  <si>
    <t>По муниципальному рынку</t>
  </si>
  <si>
    <t>Кол-во предоставленных услуг, единиц</t>
  </si>
  <si>
    <t>Рыночная доля хозяйствующего субъекта в натуральном выражении (по объёмам реализованных товаров/ работ/услуг), в процентах</t>
  </si>
  <si>
    <t>Объем поступивших денежный средств (тыс. рублей)</t>
  </si>
  <si>
    <t>Рыночная доля хозяйствующего субъекта в стоимостном выражении (по выручке от реализации товаров/ работ/услуг), в процентах</t>
  </si>
  <si>
    <t>Количество хозяйствующих субъектов, осуществляющих деятельность на данном муниципальном рынке, единиц</t>
  </si>
  <si>
    <t>Общее кол-во предоставленных услуг по всем организациям на рынке, единиц</t>
  </si>
  <si>
    <t>Объем поступивших денежный средств всего (тыс. рублей)</t>
  </si>
  <si>
    <t>Всего</t>
  </si>
  <si>
    <t xml:space="preserve">в т.ч. общий объём выделенных бюджетных средств (содержание организации, заработная плата)  </t>
  </si>
  <si>
    <t>в т.ч. из внебюджетных источников (платные услуги)</t>
  </si>
  <si>
    <t xml:space="preserve">в т.ч. общий объём выделенных бюджетных средств (содержание организации, заработная плата) </t>
  </si>
  <si>
    <t>Рынок услуг дошкольного образования</t>
  </si>
  <si>
    <t>МАДОУ "Детский сад N4 "Березка"</t>
  </si>
  <si>
    <t>МБДОУ "Детский сад "Дюймовочка" с. Береговое</t>
  </si>
  <si>
    <t>МБДОУ "Детский сад "Золотой ключик" с. Ржавец</t>
  </si>
  <si>
    <t>МБДОУ "Детский сад "Капелька" с. Призначное</t>
  </si>
  <si>
    <t>МБДОУ "Детский сад "Колокольчик" с. Журавка</t>
  </si>
  <si>
    <t>МБДОУ "Детский сад "Лучик" с. Прелестное</t>
  </si>
  <si>
    <t>МБДОУ "Детский сад "Малыш" с. Вязовое</t>
  </si>
  <si>
    <t>МБДОУ "Детский сад "Ольха" с. Подольхи</t>
  </si>
  <si>
    <t>МБДОУ "Детский сад "Сказка" с. Беленихино</t>
  </si>
  <si>
    <t>МБДОУ "Детский сад "Улыбка" с. Масловка</t>
  </si>
  <si>
    <t>МБДОУ "Детский сад N1 "Ромашка"</t>
  </si>
  <si>
    <t>МБДОУ "Детский сад N2 "Родничок"</t>
  </si>
  <si>
    <t>МБДОУ "Детский сад N3 "Ивушка"</t>
  </si>
  <si>
    <t>МБДОУ "Детский сад п.Политотдельский"</t>
  </si>
  <si>
    <t>МБОУ "Донецкая ООШ"</t>
  </si>
  <si>
    <t>МБОУ "Коломыцевская ООШ"</t>
  </si>
  <si>
    <t>МБОУ "Кривошеевская СОШ"</t>
  </si>
  <si>
    <t>МБОУ "Лучковская СОШ"</t>
  </si>
  <si>
    <t>МБОУ "Маломаяченская СОШ"</t>
  </si>
  <si>
    <t>МБОУ "Плотавская СОШ"</t>
  </si>
  <si>
    <t>МБОУ "Призначенская СОШ"</t>
  </si>
  <si>
    <t>МБОУ "Прохоровская гимназия"</t>
  </si>
  <si>
    <t>МБОУ "Радьковская СОШ"</t>
  </si>
  <si>
    <t>МБОУ "Холоднянская СОШ"</t>
  </si>
  <si>
    <t>МБОУ "Шаховская СОШ"</t>
  </si>
  <si>
    <t>Итого:</t>
  </si>
  <si>
    <t>Рынок услуг общего образования</t>
  </si>
  <si>
    <t>1</t>
  </si>
  <si>
    <t>МБОУ "Беленихинская СОШ"</t>
  </si>
  <si>
    <t>2</t>
  </si>
  <si>
    <t>МБОУ "Береговская СОШ"</t>
  </si>
  <si>
    <t>3</t>
  </si>
  <si>
    <t>МБОУ "Большанская ООШ"</t>
  </si>
  <si>
    <t>4</t>
  </si>
  <si>
    <t>МБОУ "Вязовская СОШ"</t>
  </si>
  <si>
    <t>5</t>
  </si>
  <si>
    <t>6</t>
  </si>
  <si>
    <t>МБОУ "Журавская СОШ"</t>
  </si>
  <si>
    <t>7</t>
  </si>
  <si>
    <t>8</t>
  </si>
  <si>
    <t>9</t>
  </si>
  <si>
    <t>10</t>
  </si>
  <si>
    <t>11</t>
  </si>
  <si>
    <t>МБОУ "Масловская ООШ"</t>
  </si>
  <si>
    <t>12</t>
  </si>
  <si>
    <t>13</t>
  </si>
  <si>
    <t>МБОУ "Подолешенская СОШ"</t>
  </si>
  <si>
    <t>14</t>
  </si>
  <si>
    <t>МБОУ "Прелестненская СОШ"</t>
  </si>
  <si>
    <t>15</t>
  </si>
  <si>
    <t>16</t>
  </si>
  <si>
    <t>17</t>
  </si>
  <si>
    <t>18</t>
  </si>
  <si>
    <t>МБОУ "Ржавецкая СОШ"</t>
  </si>
  <si>
    <t>19</t>
  </si>
  <si>
    <t>МБОУ "Сагайдаченская ООШ"</t>
  </si>
  <si>
    <t>20</t>
  </si>
  <si>
    <t>21</t>
  </si>
  <si>
    <t>22</t>
  </si>
  <si>
    <t>ИТОГО:</t>
  </si>
  <si>
    <t>Рынок услуг дополнительного образования детей (кружки, секции и пр.)</t>
  </si>
  <si>
    <t>МБУ ДО "ДЮЦ"</t>
  </si>
  <si>
    <t>Рынок услуг дополнительного образования детей</t>
  </si>
  <si>
    <t>Рынок услуг в сфере культуры и туризма (театры, библиотеки, дома культуры и пр.)</t>
  </si>
  <si>
    <t>МКУК "Централизованная библиотечная система Прохоровского района"</t>
  </si>
  <si>
    <t>рынок услуг в сфере культуры и туризма</t>
  </si>
  <si>
    <t>МБУК "ЦКР п.Прохоровка"</t>
  </si>
  <si>
    <t>МБУК "Парк регионального значения "Ключи"</t>
  </si>
  <si>
    <t>МКУК "Маломаяченский сельский Дом культуры"</t>
  </si>
  <si>
    <t>МКУК "Беленихинский сельский Дом культуры"</t>
  </si>
  <si>
    <t>МКУК "Кривошеевский сельский Дом культуры"</t>
  </si>
  <si>
    <t>МКУК "Подолешенский сельский Дом культуры"</t>
  </si>
  <si>
    <t>МКУК "Призначенский сельский Дом культуры"</t>
  </si>
  <si>
    <t>МКУК "Плотавский сельский Дом культуры"</t>
  </si>
  <si>
    <t>МКУК "Радьковский сельский Дом культуры"</t>
  </si>
  <si>
    <t>МКУК "Вязовский сельский Дом культуры"</t>
  </si>
  <si>
    <t>МКУК "Петровский сельский Дом культуры"</t>
  </si>
  <si>
    <t>МКУК "Журавский сельский Дом культуры"</t>
  </si>
  <si>
    <t>МКУК "Холоднянский сельский Дом культуры"</t>
  </si>
  <si>
    <t>МКУК "Коломыцевский сельский Дом культуры"</t>
  </si>
  <si>
    <t>МКУК "Лучковский сельский Дом культуры"</t>
  </si>
  <si>
    <t>МКУК "Шаховский сельский Дом культуры"</t>
  </si>
  <si>
    <t>МКУК "Ржавецкий сельский Дом культуры"</t>
  </si>
  <si>
    <t>МКУК "Береговской сельский Дом культуры"</t>
  </si>
  <si>
    <t>МКУК "Прелестненский сельский Дом культуры"</t>
  </si>
  <si>
    <t>МКУК "Районный организационно-методический центр"</t>
  </si>
  <si>
    <t>Рынок услуг социального обслуживания населения</t>
  </si>
  <si>
    <t>МБУ "КЦСОН Прохоровского района"</t>
  </si>
  <si>
    <t>рынок услуг социального обслуживания населения</t>
  </si>
  <si>
    <t>Физкультура</t>
  </si>
  <si>
    <t>МБУ "СШ "Юность"</t>
  </si>
  <si>
    <t>Физическая культура</t>
  </si>
  <si>
    <t>МБУ "ФСК "Олимп"</t>
  </si>
  <si>
    <t>Отчет о деятельности хозяйствующих субъектов, доля участия или муниципального образования, 
в которых составляет 50 и более процентов, за 2019 год</t>
  </si>
  <si>
    <t>Наименование хозяйствующего субъекта (МУП, АО)</t>
  </si>
  <si>
    <t>Объем реализованных товаров/ работ/ услуг (в натуральном выражении), единиц</t>
  </si>
  <si>
    <t>Выручка от реализации товаров/ работ/ услуг (в стоимостном выражении), в тыс. рублей</t>
  </si>
  <si>
    <t>Количество хозяйствующих субъектов, осуществляющих деятельность на данном муниципальном рынке  (по виду деятельности), единиц</t>
  </si>
  <si>
    <t>Суммарный объем государственного (со стороны субъекта РФ и муниципальных образований) финансирования хозяйствующего субъекта, в рублях</t>
  </si>
  <si>
    <t>МУП "Тепловые сети" Прохоровского района</t>
  </si>
  <si>
    <t>Рынок оказания услуг в сфере теплоснабжения</t>
  </si>
  <si>
    <t>24080,67 гКал</t>
  </si>
  <si>
    <t>ООО "Аптека № 14"</t>
  </si>
  <si>
    <t xml:space="preserve">Рынок розничной торговли фармацевтическими товарами </t>
  </si>
  <si>
    <t>МУП "Пассажирские перевозки"</t>
  </si>
  <si>
    <t>Рынок услуг перевозок пассажиров наземным  транспортом</t>
  </si>
  <si>
    <t>предприятие находится в стадии ликвидации</t>
  </si>
  <si>
    <t>МУП "Беленихинский кирпичный завод"</t>
  </si>
  <si>
    <t>Производство строительных матариалов</t>
  </si>
</sst>
</file>

<file path=xl/styles.xml><?xml version="1.0" encoding="utf-8"?>
<styleSheet xmlns="http://schemas.openxmlformats.org/spreadsheetml/2006/main">
  <numFmts count="9">
    <numFmt numFmtId="176" formatCode="_-* #\ ##0.00_р_._-;\-* #\ ##0.00_р_._-;_-* &quot;-&quot;??_р_.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000000"/>
    <numFmt numFmtId="180" formatCode="_-* #\.##0_-;\-* #\.##0_-;_-* &quot;-&quot;_-;_-@_-"/>
    <numFmt numFmtId="181" formatCode="#\ ##0.00"/>
    <numFmt numFmtId="182" formatCode="0.0"/>
    <numFmt numFmtId="183" formatCode="#\ ##0.0"/>
    <numFmt numFmtId="184" formatCode="#\ ##0"/>
  </numFmts>
  <fonts count="45">
    <font>
      <sz val="11"/>
      <color theme="1"/>
      <name val="Calibri"/>
      <charset val="134"/>
      <scheme val="minor"/>
    </font>
    <font>
      <b/>
      <sz val="13"/>
      <color theme="1"/>
      <name val="Times New Roman"/>
      <charset val="204"/>
    </font>
    <font>
      <sz val="9"/>
      <color theme="1"/>
      <name val="Times New Roman"/>
      <charset val="204"/>
    </font>
    <font>
      <sz val="12"/>
      <color theme="1"/>
      <name val="Times New Roman"/>
      <charset val="204"/>
    </font>
    <font>
      <b/>
      <sz val="10"/>
      <color rgb="FF000000"/>
      <name val="Times New Roman"/>
      <charset val="204"/>
    </font>
    <font>
      <b/>
      <sz val="10"/>
      <color theme="1"/>
      <name val="Times New Roman"/>
      <charset val="204"/>
    </font>
    <font>
      <b/>
      <sz val="12"/>
      <color theme="1"/>
      <name val="Times New Roman"/>
      <charset val="204"/>
    </font>
    <font>
      <sz val="12"/>
      <color rgb="FF000000"/>
      <name val="Times New Roman"/>
      <charset val="204"/>
    </font>
    <font>
      <sz val="11"/>
      <color theme="1"/>
      <name val="Times New Roman"/>
      <charset val="204"/>
    </font>
    <font>
      <b/>
      <sz val="11"/>
      <color theme="1"/>
      <name val="Calibri"/>
      <charset val="134"/>
      <scheme val="minor"/>
    </font>
    <font>
      <b/>
      <sz val="12"/>
      <color rgb="FF000000"/>
      <name val="Times New Roman"/>
      <charset val="204"/>
    </font>
    <font>
      <b/>
      <sz val="14"/>
      <color theme="1"/>
      <name val="Times New Roman"/>
      <charset val="204"/>
    </font>
    <font>
      <sz val="11"/>
      <color rgb="FF000000"/>
      <name val="Times New Roman"/>
      <charset val="204"/>
    </font>
    <font>
      <b/>
      <sz val="11"/>
      <color indexed="8"/>
      <name val="Times New Roman"/>
      <charset val="204"/>
    </font>
    <font>
      <sz val="11"/>
      <name val="Times New Roman"/>
      <charset val="204"/>
    </font>
    <font>
      <sz val="12"/>
      <name val="Times New Roman"/>
      <charset val="204"/>
    </font>
    <font>
      <b/>
      <sz val="11"/>
      <name val="Times New Roman"/>
      <charset val="204"/>
    </font>
    <font>
      <b/>
      <sz val="12"/>
      <color indexed="8"/>
      <name val="Times New Roman"/>
      <charset val="204"/>
    </font>
    <font>
      <b/>
      <sz val="12"/>
      <name val="Times New Roman"/>
      <charset val="204"/>
    </font>
    <font>
      <b/>
      <sz val="16"/>
      <color theme="1"/>
      <name val="Times New Roman"/>
      <charset val="204"/>
    </font>
    <font>
      <b/>
      <sz val="11"/>
      <color theme="1"/>
      <name val="Times New Roman"/>
      <charset val="204"/>
    </font>
    <font>
      <b/>
      <sz val="16"/>
      <color rgb="FF000000"/>
      <name val="Times New Roman"/>
      <charset val="204"/>
    </font>
    <font>
      <sz val="12"/>
      <color indexed="8"/>
      <name val="Times New Roman"/>
      <charset val="204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sz val="10"/>
      <name val="Arial"/>
      <charset val="204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20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0" fontId="25" fillId="7" borderId="0" applyNumberFormat="0" applyBorder="0" applyAlignment="0" applyProtection="0">
      <alignment vertical="center"/>
    </xf>
    <xf numFmtId="177" fontId="27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180" fontId="27" fillId="0" borderId="0" applyFont="0" applyFill="0" applyBorder="0" applyAlignment="0" applyProtection="0">
      <alignment vertical="center"/>
    </xf>
    <xf numFmtId="178" fontId="27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28" fillId="0" borderId="0"/>
    <xf numFmtId="0" fontId="25" fillId="17" borderId="0" applyNumberFormat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2" fillId="21" borderId="1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/>
    <xf numFmtId="0" fontId="25" fillId="2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27" borderId="16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9" borderId="13" applyNumberFormat="0" applyAlignment="0" applyProtection="0">
      <alignment vertical="center"/>
    </xf>
    <xf numFmtId="0" fontId="38" fillId="28" borderId="17" applyNumberFormat="0" applyAlignment="0" applyProtection="0">
      <alignment vertical="center"/>
    </xf>
    <xf numFmtId="0" fontId="37" fillId="21" borderId="13" applyNumberFormat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4" fillId="0" borderId="0"/>
    <xf numFmtId="0" fontId="25" fillId="1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</cellStyleXfs>
  <cellXfs count="108">
    <xf numFmtId="0" fontId="0" fillId="0" borderId="0" xfId="0"/>
    <xf numFmtId="0" fontId="0" fillId="2" borderId="0" xfId="0" applyFill="1"/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81" fontId="3" fillId="2" borderId="2" xfId="0" applyNumberFormat="1" applyFont="1" applyFill="1" applyBorder="1" applyAlignment="1">
      <alignment horizontal="center" vertical="center"/>
    </xf>
    <xf numFmtId="182" fontId="3" fillId="2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11" fillId="3" borderId="0" xfId="0" applyFont="1" applyFill="1"/>
    <xf numFmtId="0" fontId="12" fillId="0" borderId="3" xfId="0" applyFont="1" applyBorder="1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Fill="1"/>
    <xf numFmtId="0" fontId="3" fillId="2" borderId="0" xfId="0" applyFont="1" applyFill="1" applyAlignment="1">
      <alignment wrapText="1"/>
    </xf>
    <xf numFmtId="0" fontId="6" fillId="3" borderId="0" xfId="0" applyFont="1" applyFill="1"/>
    <xf numFmtId="0" fontId="8" fillId="0" borderId="0" xfId="0" applyFont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13" fillId="3" borderId="3" xfId="0" applyNumberFormat="1" applyFont="1" applyFill="1" applyBorder="1" applyAlignment="1">
      <alignment horizontal="center" vertical="center" wrapText="1"/>
    </xf>
    <xf numFmtId="49" fontId="13" fillId="3" borderId="4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49" fontId="14" fillId="0" borderId="2" xfId="0" applyNumberFormat="1" applyFont="1" applyBorder="1" applyAlignment="1" applyProtection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182" fontId="8" fillId="0" borderId="2" xfId="0" applyNumberFormat="1" applyFont="1" applyBorder="1" applyAlignment="1">
      <alignment horizontal="center" vertical="center"/>
    </xf>
    <xf numFmtId="181" fontId="16" fillId="0" borderId="9" xfId="0" applyNumberFormat="1" applyFont="1" applyBorder="1" applyAlignment="1" applyProtection="1">
      <alignment horizontal="right"/>
    </xf>
    <xf numFmtId="179" fontId="14" fillId="2" borderId="2" xfId="0" applyNumberFormat="1" applyFont="1" applyFill="1" applyBorder="1" applyAlignment="1">
      <alignment horizontal="center" vertical="center" wrapText="1"/>
    </xf>
    <xf numFmtId="181" fontId="16" fillId="0" borderId="10" xfId="0" applyNumberFormat="1" applyFont="1" applyBorder="1" applyAlignment="1" applyProtection="1">
      <alignment horizontal="right"/>
    </xf>
    <xf numFmtId="0" fontId="12" fillId="0" borderId="4" xfId="0" applyFont="1" applyBorder="1" applyAlignment="1">
      <alignment vertical="center"/>
    </xf>
    <xf numFmtId="49" fontId="17" fillId="3" borderId="3" xfId="0" applyNumberFormat="1" applyFont="1" applyFill="1" applyBorder="1" applyAlignment="1">
      <alignment horizontal="center" vertical="center" wrapText="1"/>
    </xf>
    <xf numFmtId="49" fontId="17" fillId="3" borderId="4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15" fillId="0" borderId="2" xfId="0" applyNumberFormat="1" applyFont="1" applyBorder="1" applyAlignment="1" applyProtection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182" fontId="3" fillId="0" borderId="2" xfId="0" applyNumberFormat="1" applyFont="1" applyBorder="1" applyAlignment="1">
      <alignment horizontal="center" vertical="center"/>
    </xf>
    <xf numFmtId="181" fontId="18" fillId="2" borderId="2" xfId="0" applyNumberFormat="1" applyFont="1" applyFill="1" applyBorder="1" applyAlignment="1">
      <alignment horizontal="center" vertical="center"/>
    </xf>
    <xf numFmtId="181" fontId="18" fillId="0" borderId="9" xfId="0" applyNumberFormat="1" applyFont="1" applyBorder="1" applyAlignment="1" applyProtection="1">
      <alignment horizontal="right"/>
    </xf>
    <xf numFmtId="179" fontId="15" fillId="2" borderId="2" xfId="0" applyNumberFormat="1" applyFont="1" applyFill="1" applyBorder="1" applyAlignment="1">
      <alignment horizontal="center" vertical="center" wrapText="1"/>
    </xf>
    <xf numFmtId="181" fontId="18" fillId="0" borderId="10" xfId="0" applyNumberFormat="1" applyFont="1" applyBorder="1" applyAlignment="1" applyProtection="1">
      <alignment horizontal="right"/>
    </xf>
    <xf numFmtId="0" fontId="10" fillId="3" borderId="2" xfId="0" applyFont="1" applyFill="1" applyBorder="1" applyAlignment="1">
      <alignment horizontal="center" vertical="center" wrapText="1"/>
    </xf>
    <xf numFmtId="49" fontId="15" fillId="0" borderId="11" xfId="0" applyNumberFormat="1" applyFont="1" applyBorder="1" applyAlignment="1" applyProtection="1">
      <alignment horizontal="left" vertical="center" wrapText="1"/>
    </xf>
    <xf numFmtId="183" fontId="3" fillId="0" borderId="2" xfId="0" applyNumberFormat="1" applyFont="1" applyFill="1" applyBorder="1" applyAlignment="1">
      <alignment horizontal="center" vertical="center"/>
    </xf>
    <xf numFmtId="2" fontId="18" fillId="2" borderId="2" xfId="0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5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13" fillId="3" borderId="5" xfId="0" applyNumberFormat="1" applyFont="1" applyFill="1" applyBorder="1" applyAlignment="1">
      <alignment horizontal="center" vertical="center" wrapText="1"/>
    </xf>
    <xf numFmtId="181" fontId="16" fillId="0" borderId="2" xfId="0" applyNumberFormat="1" applyFont="1" applyBorder="1" applyAlignment="1" applyProtection="1">
      <alignment horizontal="right" vertical="center" wrapText="1"/>
    </xf>
    <xf numFmtId="184" fontId="8" fillId="0" borderId="2" xfId="0" applyNumberFormat="1" applyFont="1" applyBorder="1" applyAlignment="1">
      <alignment horizontal="center" vertical="center"/>
    </xf>
    <xf numFmtId="181" fontId="20" fillId="0" borderId="2" xfId="0" applyNumberFormat="1" applyFont="1" applyBorder="1" applyAlignment="1">
      <alignment horizontal="center" vertical="center"/>
    </xf>
    <xf numFmtId="49" fontId="17" fillId="3" borderId="5" xfId="0" applyNumberFormat="1" applyFont="1" applyFill="1" applyBorder="1" applyAlignment="1">
      <alignment horizontal="center" vertical="center" wrapText="1"/>
    </xf>
    <xf numFmtId="181" fontId="18" fillId="0" borderId="2" xfId="0" applyNumberFormat="1" applyFont="1" applyBorder="1" applyAlignment="1" applyProtection="1">
      <alignment horizontal="right" vertical="center" wrapText="1"/>
    </xf>
    <xf numFmtId="184" fontId="3" fillId="0" borderId="2" xfId="0" applyNumberFormat="1" applyFont="1" applyBorder="1" applyAlignment="1">
      <alignment horizontal="center" vertical="center"/>
    </xf>
    <xf numFmtId="181" fontId="6" fillId="0" borderId="2" xfId="0" applyNumberFormat="1" applyFont="1" applyBorder="1" applyAlignment="1">
      <alignment horizontal="center" vertical="center"/>
    </xf>
    <xf numFmtId="184" fontId="3" fillId="0" borderId="2" xfId="0" applyNumberFormat="1" applyFont="1" applyFill="1" applyBorder="1" applyAlignment="1">
      <alignment horizontal="center" vertical="center"/>
    </xf>
    <xf numFmtId="181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2" xfId="0" applyFill="1" applyBorder="1"/>
    <xf numFmtId="0" fontId="0" fillId="0" borderId="2" xfId="0" applyFill="1" applyBorder="1" applyAlignment="1">
      <alignment wrapText="1"/>
    </xf>
    <xf numFmtId="182" fontId="0" fillId="0" borderId="2" xfId="0" applyNumberFormat="1" applyFill="1" applyBorder="1"/>
    <xf numFmtId="0" fontId="21" fillId="3" borderId="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84" fontId="3" fillId="2" borderId="2" xfId="0" applyNumberFormat="1" applyFont="1" applyFill="1" applyBorder="1" applyAlignment="1">
      <alignment horizontal="center" vertical="center"/>
    </xf>
    <xf numFmtId="184" fontId="3" fillId="2" borderId="2" xfId="7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183" fontId="3" fillId="2" borderId="2" xfId="0" applyNumberFormat="1" applyFont="1" applyFill="1" applyBorder="1" applyAlignment="1">
      <alignment horizontal="center" vertical="center"/>
    </xf>
    <xf numFmtId="184" fontId="8" fillId="0" borderId="0" xfId="0" applyNumberFormat="1" applyFont="1"/>
    <xf numFmtId="1" fontId="8" fillId="0" borderId="0" xfId="0" applyNumberFormat="1" applyFont="1"/>
    <xf numFmtId="183" fontId="8" fillId="0" borderId="0" xfId="0" applyNumberFormat="1" applyFont="1"/>
  </cellXfs>
  <cellStyles count="52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Обычный 5" xfId="8"/>
    <cellStyle name="40% — Акцент6" xfId="9" builtinId="51"/>
    <cellStyle name="Процент" xfId="10" builtinId="5"/>
    <cellStyle name="20% — Акцент2" xfId="11" builtinId="34"/>
    <cellStyle name="Итого" xfId="12" builtinId="25"/>
    <cellStyle name="Вывод" xfId="13" builtinId="21"/>
    <cellStyle name="Гиперссылка" xfId="14" builtinId="8"/>
    <cellStyle name="Обычный 3" xfId="15"/>
    <cellStyle name="40% — Акцент4" xfId="16" builtinId="43"/>
    <cellStyle name="Открывавшаяся гиперссылка" xfId="17" builtinId="9"/>
    <cellStyle name="Примечание" xfId="18" builtinId="10"/>
    <cellStyle name="Предупреждающий текст" xfId="19" builtinId="11"/>
    <cellStyle name="Заголовок" xfId="20" builtinId="15"/>
    <cellStyle name="Пояснительный текст" xfId="21" builtinId="53"/>
    <cellStyle name="Заголовок 1" xfId="22" builtinId="16"/>
    <cellStyle name="Заголовок 2" xfId="23" builtinId="17"/>
    <cellStyle name="Заголовок 3" xfId="24" builtinId="18"/>
    <cellStyle name="Заголовок 4" xfId="25" builtinId="19"/>
    <cellStyle name="Ввод" xfId="26" builtinId="20"/>
    <cellStyle name="Проверить ячейку" xfId="27" builtinId="23"/>
    <cellStyle name="Вычисление" xfId="28" builtinId="22"/>
    <cellStyle name="Связанная ячейка" xfId="29" builtinId="24"/>
    <cellStyle name="Плохой" xfId="30" builtinId="27"/>
    <cellStyle name="Акцент5" xfId="31" builtinId="45"/>
    <cellStyle name="Нейтральный" xfId="32" builtinId="28"/>
    <cellStyle name="Акцент1" xfId="33" builtinId="29"/>
    <cellStyle name="20% — Акцент1" xfId="34" builtinId="30"/>
    <cellStyle name="40% — Акцент1" xfId="35" builtinId="31"/>
    <cellStyle name="20% — Акцент5" xfId="36" builtinId="46"/>
    <cellStyle name="60% — Акцент1" xfId="37" builtinId="32"/>
    <cellStyle name="Акцент2" xfId="38" builtinId="33"/>
    <cellStyle name="40% — Акцент2" xfId="39" builtinId="35"/>
    <cellStyle name="20% — Акцент6" xfId="40" builtinId="50"/>
    <cellStyle name="60% — Акцент2" xfId="41" builtinId="36"/>
    <cellStyle name="Акцент3" xfId="42" builtinId="37"/>
    <cellStyle name="Обычный 2" xfId="43"/>
    <cellStyle name="40% — Акцент3" xfId="44" builtinId="39"/>
    <cellStyle name="60% — Акцент3" xfId="45" builtinId="40"/>
    <cellStyle name="Акцент4" xfId="46" builtinId="41"/>
    <cellStyle name="20% — Акцент4" xfId="47" builtinId="42"/>
    <cellStyle name="60% — Акцент4" xfId="48" builtinId="44"/>
    <cellStyle name="60% — Акцент5" xfId="49" builtinId="48"/>
    <cellStyle name="Акцент6" xfId="50" builtinId="49"/>
    <cellStyle name="60% — Акцент6" xfId="51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2"/>
  <sheetViews>
    <sheetView tabSelected="1" view="pageBreakPreview" zoomScale="60" zoomScaleNormal="60" workbookViewId="0">
      <pane xSplit="1" ySplit="8" topLeftCell="B51" activePane="bottomRight" state="frozen"/>
      <selection/>
      <selection pane="topRight"/>
      <selection pane="bottomLeft"/>
      <selection pane="bottomRight" activeCell="F7" sqref="F7:F8"/>
    </sheetView>
  </sheetViews>
  <sheetFormatPr defaultColWidth="9" defaultRowHeight="15"/>
  <cols>
    <col min="1" max="1" width="9.14285714285714" style="34"/>
    <col min="2" max="2" width="22.1428571428571" style="34" customWidth="1"/>
    <col min="3" max="3" width="13.7142857142857" style="34" customWidth="1"/>
    <col min="4" max="4" width="15.2857142857143" style="34" customWidth="1"/>
    <col min="5" max="5" width="13.5714285714286" style="34" customWidth="1"/>
    <col min="6" max="6" width="16.1428571428571" style="34" customWidth="1"/>
    <col min="7" max="7" width="13.4285714285714" style="34" customWidth="1"/>
    <col min="8" max="8" width="19.1428571428571" style="34" customWidth="1"/>
    <col min="9" max="10" width="22.2857142857143" style="34" customWidth="1"/>
    <col min="11" max="11" width="16.8571428571429" style="34" customWidth="1"/>
    <col min="12" max="12" width="15.8571428571429" style="34" customWidth="1"/>
    <col min="13" max="13" width="13.7142857142857" style="34" customWidth="1"/>
    <col min="14" max="14" width="17.2857142857143" style="34" customWidth="1"/>
    <col min="15" max="15" width="17.5714285714286" style="34" customWidth="1"/>
    <col min="16" max="16384" width="9.14285714285714" style="34"/>
  </cols>
  <sheetData>
    <row r="1" ht="18" customHeight="1" spans="15:15">
      <c r="O1" s="75" t="s">
        <v>0</v>
      </c>
    </row>
    <row r="2" ht="48" customHeight="1" spans="1:1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ht="23.25" customHeight="1" spans="1: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ht="17.25" customHeight="1" spans="1:15">
      <c r="A4" s="35" t="s">
        <v>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ht="15.75" spans="1: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37.5" customHeight="1" spans="1:15">
      <c r="A6" s="37" t="s">
        <v>4</v>
      </c>
      <c r="B6" s="38" t="s">
        <v>5</v>
      </c>
      <c r="C6" s="38" t="s">
        <v>6</v>
      </c>
      <c r="D6" s="38" t="s">
        <v>7</v>
      </c>
      <c r="E6" s="39" t="s">
        <v>8</v>
      </c>
      <c r="F6" s="40"/>
      <c r="G6" s="40"/>
      <c r="H6" s="40"/>
      <c r="I6" s="40"/>
      <c r="J6" s="76"/>
      <c r="K6" s="77" t="s">
        <v>9</v>
      </c>
      <c r="L6" s="78"/>
      <c r="M6" s="78"/>
      <c r="N6" s="78"/>
      <c r="O6" s="79"/>
    </row>
    <row r="7" ht="39.75" customHeight="1" spans="1:15">
      <c r="A7" s="41"/>
      <c r="B7" s="42"/>
      <c r="C7" s="42"/>
      <c r="D7" s="42"/>
      <c r="E7" s="38" t="s">
        <v>10</v>
      </c>
      <c r="F7" s="43" t="s">
        <v>11</v>
      </c>
      <c r="G7" s="39" t="s">
        <v>12</v>
      </c>
      <c r="H7" s="40"/>
      <c r="I7" s="76"/>
      <c r="J7" s="43" t="s">
        <v>13</v>
      </c>
      <c r="K7" s="38" t="s">
        <v>14</v>
      </c>
      <c r="L7" s="38" t="s">
        <v>15</v>
      </c>
      <c r="M7" s="77" t="s">
        <v>16</v>
      </c>
      <c r="N7" s="78"/>
      <c r="O7" s="79"/>
    </row>
    <row r="8" ht="111.75" customHeight="1" spans="1:15">
      <c r="A8" s="44"/>
      <c r="B8" s="45"/>
      <c r="C8" s="45"/>
      <c r="D8" s="45"/>
      <c r="E8" s="45"/>
      <c r="F8" s="46"/>
      <c r="G8" s="47" t="s">
        <v>17</v>
      </c>
      <c r="H8" s="47" t="s">
        <v>18</v>
      </c>
      <c r="I8" s="47" t="s">
        <v>19</v>
      </c>
      <c r="J8" s="46"/>
      <c r="K8" s="45"/>
      <c r="L8" s="45"/>
      <c r="M8" s="42" t="s">
        <v>17</v>
      </c>
      <c r="N8" s="45" t="s">
        <v>20</v>
      </c>
      <c r="O8" s="42" t="s">
        <v>19</v>
      </c>
    </row>
    <row r="9" spans="1:15">
      <c r="A9" s="48">
        <v>1</v>
      </c>
      <c r="B9" s="47">
        <v>2</v>
      </c>
      <c r="C9" s="47">
        <v>3</v>
      </c>
      <c r="D9" s="47">
        <v>4</v>
      </c>
      <c r="E9" s="47">
        <v>5</v>
      </c>
      <c r="F9" s="47"/>
      <c r="G9" s="47">
        <v>7</v>
      </c>
      <c r="H9" s="47">
        <v>9</v>
      </c>
      <c r="I9" s="47">
        <v>10</v>
      </c>
      <c r="J9" s="47"/>
      <c r="K9" s="47">
        <v>12</v>
      </c>
      <c r="L9" s="47">
        <v>13</v>
      </c>
      <c r="M9" s="47">
        <v>14</v>
      </c>
      <c r="N9" s="47">
        <v>15</v>
      </c>
      <c r="O9" s="47">
        <v>16</v>
      </c>
    </row>
    <row r="10" ht="27" customHeight="1" spans="1:15">
      <c r="A10" s="49" t="s">
        <v>21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80"/>
    </row>
    <row r="11" customFormat="1" ht="45" spans="1:15">
      <c r="A11" s="51">
        <v>1</v>
      </c>
      <c r="B11" s="52" t="s">
        <v>22</v>
      </c>
      <c r="C11" s="53">
        <v>100</v>
      </c>
      <c r="D11" s="53" t="s">
        <v>21</v>
      </c>
      <c r="E11" s="54">
        <v>29</v>
      </c>
      <c r="F11" s="55">
        <f>E11/$E$36%</f>
        <v>2.59159964253798</v>
      </c>
      <c r="G11" s="56">
        <f>H11+I11</f>
        <v>4960.9</v>
      </c>
      <c r="H11" s="56">
        <v>4224.8</v>
      </c>
      <c r="I11" s="81">
        <v>736.1</v>
      </c>
      <c r="J11" s="55">
        <f>G11*100/M11</f>
        <v>4.20936573481768</v>
      </c>
      <c r="K11" s="13">
        <v>26</v>
      </c>
      <c r="L11" s="82">
        <f>$E$36</f>
        <v>1119</v>
      </c>
      <c r="M11" s="83">
        <f>N11+O11</f>
        <v>117853.86</v>
      </c>
      <c r="N11" s="83">
        <v>105207.96</v>
      </c>
      <c r="O11" s="83">
        <v>12645.9</v>
      </c>
    </row>
    <row r="12" customFormat="1" ht="45" spans="1:15">
      <c r="A12" s="51">
        <v>2</v>
      </c>
      <c r="B12" s="52" t="s">
        <v>23</v>
      </c>
      <c r="C12" s="53">
        <v>100</v>
      </c>
      <c r="D12" s="53" t="s">
        <v>21</v>
      </c>
      <c r="E12" s="54">
        <v>45</v>
      </c>
      <c r="F12" s="55">
        <f t="shared" ref="F12:F36" si="0">E12/$E$36%</f>
        <v>4.02144772117962</v>
      </c>
      <c r="G12" s="56">
        <f t="shared" ref="G12:G36" si="1">H12+I12</f>
        <v>6240.2</v>
      </c>
      <c r="H12" s="56">
        <v>5694.7</v>
      </c>
      <c r="I12" s="81">
        <v>545.5</v>
      </c>
      <c r="J12" s="55">
        <f t="shared" ref="J12:J36" si="2">G12*100/M12</f>
        <v>5.29486263750716</v>
      </c>
      <c r="K12" s="13">
        <v>26</v>
      </c>
      <c r="L12" s="82">
        <f t="shared" ref="L12:L36" si="3">$E$36</f>
        <v>1119</v>
      </c>
      <c r="M12" s="83">
        <f t="shared" ref="M12:M36" si="4">N12+O12</f>
        <v>117853.86</v>
      </c>
      <c r="N12" s="83">
        <v>105207.96</v>
      </c>
      <c r="O12" s="83">
        <v>12645.9</v>
      </c>
    </row>
    <row r="13" customFormat="1" ht="45" spans="1:15">
      <c r="A13" s="51">
        <v>3</v>
      </c>
      <c r="B13" s="52" t="s">
        <v>24</v>
      </c>
      <c r="C13" s="53">
        <v>100</v>
      </c>
      <c r="D13" s="53" t="s">
        <v>21</v>
      </c>
      <c r="E13" s="54">
        <v>10</v>
      </c>
      <c r="F13" s="55">
        <f t="shared" si="0"/>
        <v>0.893655049151028</v>
      </c>
      <c r="G13" s="56">
        <f t="shared" si="1"/>
        <v>1973.03</v>
      </c>
      <c r="H13" s="56">
        <v>1874.02</v>
      </c>
      <c r="I13" s="81">
        <v>99.01</v>
      </c>
      <c r="J13" s="55">
        <f t="shared" si="2"/>
        <v>1.67413269281125</v>
      </c>
      <c r="K13" s="13">
        <v>26</v>
      </c>
      <c r="L13" s="82">
        <f t="shared" si="3"/>
        <v>1119</v>
      </c>
      <c r="M13" s="83">
        <f t="shared" si="4"/>
        <v>117853.86</v>
      </c>
      <c r="N13" s="83">
        <v>105207.96</v>
      </c>
      <c r="O13" s="83">
        <v>12645.9</v>
      </c>
    </row>
    <row r="14" customFormat="1" ht="45" spans="1:15">
      <c r="A14" s="51">
        <v>4</v>
      </c>
      <c r="B14" s="52" t="s">
        <v>25</v>
      </c>
      <c r="C14" s="53">
        <v>100</v>
      </c>
      <c r="D14" s="53" t="s">
        <v>21</v>
      </c>
      <c r="E14" s="54">
        <v>29</v>
      </c>
      <c r="F14" s="55">
        <f t="shared" si="0"/>
        <v>2.59159964253798</v>
      </c>
      <c r="G14" s="56">
        <f t="shared" si="1"/>
        <v>3376</v>
      </c>
      <c r="H14" s="56">
        <v>3052.07</v>
      </c>
      <c r="I14" s="81">
        <v>323.93</v>
      </c>
      <c r="J14" s="55">
        <f t="shared" si="2"/>
        <v>2.86456463963081</v>
      </c>
      <c r="K14" s="13">
        <v>26</v>
      </c>
      <c r="L14" s="82">
        <f t="shared" si="3"/>
        <v>1119</v>
      </c>
      <c r="M14" s="83">
        <f t="shared" si="4"/>
        <v>117853.86</v>
      </c>
      <c r="N14" s="83">
        <v>105207.96</v>
      </c>
      <c r="O14" s="83">
        <v>12645.9</v>
      </c>
    </row>
    <row r="15" customFormat="1" ht="45" spans="1:15">
      <c r="A15" s="51">
        <v>5</v>
      </c>
      <c r="B15" s="52" t="s">
        <v>26</v>
      </c>
      <c r="C15" s="53">
        <v>100</v>
      </c>
      <c r="D15" s="53" t="s">
        <v>21</v>
      </c>
      <c r="E15" s="54">
        <v>45</v>
      </c>
      <c r="F15" s="55">
        <f t="shared" si="0"/>
        <v>4.02144772117962</v>
      </c>
      <c r="G15" s="56">
        <f t="shared" si="1"/>
        <v>3681.4</v>
      </c>
      <c r="H15" s="56">
        <v>3304.5</v>
      </c>
      <c r="I15" s="81">
        <v>376.9</v>
      </c>
      <c r="J15" s="55">
        <f t="shared" si="2"/>
        <v>3.12369913043154</v>
      </c>
      <c r="K15" s="13">
        <v>26</v>
      </c>
      <c r="L15" s="82">
        <f t="shared" si="3"/>
        <v>1119</v>
      </c>
      <c r="M15" s="83">
        <f t="shared" si="4"/>
        <v>117853.86</v>
      </c>
      <c r="N15" s="83">
        <v>105207.96</v>
      </c>
      <c r="O15" s="83">
        <v>12645.9</v>
      </c>
    </row>
    <row r="16" customFormat="1" ht="45" spans="1:15">
      <c r="A16" s="51">
        <v>6</v>
      </c>
      <c r="B16" s="52" t="s">
        <v>27</v>
      </c>
      <c r="C16" s="53">
        <v>100</v>
      </c>
      <c r="D16" s="53" t="s">
        <v>21</v>
      </c>
      <c r="E16" s="54">
        <v>49</v>
      </c>
      <c r="F16" s="55">
        <f t="shared" si="0"/>
        <v>4.37890974084004</v>
      </c>
      <c r="G16" s="56">
        <f t="shared" si="1"/>
        <v>3937.48</v>
      </c>
      <c r="H16" s="56">
        <v>3529.08</v>
      </c>
      <c r="I16" s="81">
        <v>408.4</v>
      </c>
      <c r="J16" s="55">
        <f t="shared" si="2"/>
        <v>3.34098518283576</v>
      </c>
      <c r="K16" s="13">
        <v>26</v>
      </c>
      <c r="L16" s="82">
        <f t="shared" si="3"/>
        <v>1119</v>
      </c>
      <c r="M16" s="83">
        <f t="shared" si="4"/>
        <v>117853.86</v>
      </c>
      <c r="N16" s="83">
        <v>105207.96</v>
      </c>
      <c r="O16" s="83">
        <v>12645.9</v>
      </c>
    </row>
    <row r="17" customFormat="1" ht="45" spans="1:15">
      <c r="A17" s="51">
        <v>7</v>
      </c>
      <c r="B17" s="52" t="s">
        <v>28</v>
      </c>
      <c r="C17" s="53">
        <v>100</v>
      </c>
      <c r="D17" s="53" t="s">
        <v>21</v>
      </c>
      <c r="E17" s="54">
        <v>28</v>
      </c>
      <c r="F17" s="55">
        <f t="shared" si="0"/>
        <v>2.50223413762288</v>
      </c>
      <c r="G17" s="56">
        <f t="shared" si="1"/>
        <v>3315.22</v>
      </c>
      <c r="H17" s="56">
        <v>3014.72</v>
      </c>
      <c r="I17" s="81">
        <v>300.5</v>
      </c>
      <c r="J17" s="55">
        <f t="shared" si="2"/>
        <v>2.81299229401566</v>
      </c>
      <c r="K17" s="13">
        <v>26</v>
      </c>
      <c r="L17" s="82">
        <f t="shared" si="3"/>
        <v>1119</v>
      </c>
      <c r="M17" s="83">
        <f t="shared" si="4"/>
        <v>117853.86</v>
      </c>
      <c r="N17" s="83">
        <v>105207.96</v>
      </c>
      <c r="O17" s="83">
        <v>12645.9</v>
      </c>
    </row>
    <row r="18" customFormat="1" ht="45" spans="1:15">
      <c r="A18" s="51">
        <v>8</v>
      </c>
      <c r="B18" s="52" t="s">
        <v>29</v>
      </c>
      <c r="C18" s="53">
        <v>100</v>
      </c>
      <c r="D18" s="53" t="s">
        <v>21</v>
      </c>
      <c r="E18" s="54">
        <v>38</v>
      </c>
      <c r="F18" s="55">
        <f t="shared" si="0"/>
        <v>3.39588918677391</v>
      </c>
      <c r="G18" s="56">
        <f t="shared" si="1"/>
        <v>4936.02</v>
      </c>
      <c r="H18" s="56">
        <v>4402.82</v>
      </c>
      <c r="I18" s="81">
        <v>533.2</v>
      </c>
      <c r="J18" s="55">
        <f t="shared" si="2"/>
        <v>4.1882548437531</v>
      </c>
      <c r="K18" s="13">
        <v>26</v>
      </c>
      <c r="L18" s="82">
        <f t="shared" si="3"/>
        <v>1119</v>
      </c>
      <c r="M18" s="83">
        <f t="shared" si="4"/>
        <v>117853.86</v>
      </c>
      <c r="N18" s="83">
        <v>105207.96</v>
      </c>
      <c r="O18" s="83">
        <v>12645.9</v>
      </c>
    </row>
    <row r="19" customFormat="1" ht="45" spans="1:15">
      <c r="A19" s="51">
        <v>9</v>
      </c>
      <c r="B19" s="52" t="s">
        <v>30</v>
      </c>
      <c r="C19" s="53">
        <v>100</v>
      </c>
      <c r="D19" s="53" t="s">
        <v>21</v>
      </c>
      <c r="E19" s="54">
        <v>80</v>
      </c>
      <c r="F19" s="55">
        <f t="shared" si="0"/>
        <v>7.14924039320822</v>
      </c>
      <c r="G19" s="56">
        <f t="shared" si="1"/>
        <v>9952.52</v>
      </c>
      <c r="H19" s="56">
        <v>8921.4</v>
      </c>
      <c r="I19" s="81">
        <v>1031.12</v>
      </c>
      <c r="J19" s="55">
        <f t="shared" si="2"/>
        <v>8.44479765024243</v>
      </c>
      <c r="K19" s="13">
        <v>26</v>
      </c>
      <c r="L19" s="82">
        <f t="shared" si="3"/>
        <v>1119</v>
      </c>
      <c r="M19" s="83">
        <f t="shared" si="4"/>
        <v>117853.86</v>
      </c>
      <c r="N19" s="83">
        <v>105207.96</v>
      </c>
      <c r="O19" s="83">
        <v>12645.9</v>
      </c>
    </row>
    <row r="20" customFormat="1" ht="45" spans="1:15">
      <c r="A20" s="51">
        <v>10</v>
      </c>
      <c r="B20" s="52" t="s">
        <v>31</v>
      </c>
      <c r="C20" s="53">
        <v>100</v>
      </c>
      <c r="D20" s="53" t="s">
        <v>21</v>
      </c>
      <c r="E20" s="54">
        <v>7</v>
      </c>
      <c r="F20" s="55">
        <f t="shared" si="0"/>
        <v>0.625558534405719</v>
      </c>
      <c r="G20" s="56">
        <f t="shared" si="1"/>
        <v>2154.6</v>
      </c>
      <c r="H20" s="56">
        <v>2066.4</v>
      </c>
      <c r="I20" s="81">
        <v>88.2</v>
      </c>
      <c r="J20" s="55">
        <f t="shared" si="2"/>
        <v>1.82819637812457</v>
      </c>
      <c r="K20" s="13">
        <v>26</v>
      </c>
      <c r="L20" s="82">
        <f t="shared" si="3"/>
        <v>1119</v>
      </c>
      <c r="M20" s="83">
        <f t="shared" si="4"/>
        <v>117853.86</v>
      </c>
      <c r="N20" s="83">
        <v>105207.96</v>
      </c>
      <c r="O20" s="83">
        <v>12645.9</v>
      </c>
    </row>
    <row r="21" customFormat="1" ht="45" spans="1:15">
      <c r="A21" s="51">
        <v>11</v>
      </c>
      <c r="B21" s="52" t="s">
        <v>32</v>
      </c>
      <c r="C21" s="53">
        <v>100</v>
      </c>
      <c r="D21" s="53" t="s">
        <v>21</v>
      </c>
      <c r="E21" s="54">
        <v>155</v>
      </c>
      <c r="F21" s="55">
        <f t="shared" si="0"/>
        <v>13.8516532618409</v>
      </c>
      <c r="G21" s="56">
        <f t="shared" si="1"/>
        <v>15884.2</v>
      </c>
      <c r="H21" s="56">
        <v>14933.4</v>
      </c>
      <c r="I21" s="81">
        <v>950.8</v>
      </c>
      <c r="J21" s="55">
        <f t="shared" si="2"/>
        <v>13.477878450481</v>
      </c>
      <c r="K21" s="13">
        <v>26</v>
      </c>
      <c r="L21" s="82">
        <f t="shared" si="3"/>
        <v>1119</v>
      </c>
      <c r="M21" s="83">
        <f t="shared" si="4"/>
        <v>117853.86</v>
      </c>
      <c r="N21" s="83">
        <v>105207.96</v>
      </c>
      <c r="O21" s="83">
        <v>12645.9</v>
      </c>
    </row>
    <row r="22" customFormat="1" ht="45" spans="1:15">
      <c r="A22" s="51">
        <v>12</v>
      </c>
      <c r="B22" s="52" t="s">
        <v>33</v>
      </c>
      <c r="C22" s="53">
        <v>100</v>
      </c>
      <c r="D22" s="53" t="s">
        <v>21</v>
      </c>
      <c r="E22" s="54">
        <v>155</v>
      </c>
      <c r="F22" s="55">
        <f t="shared" si="0"/>
        <v>13.8516532618409</v>
      </c>
      <c r="G22" s="56">
        <f t="shared" si="1"/>
        <v>13428.13</v>
      </c>
      <c r="H22" s="56">
        <v>11368.63</v>
      </c>
      <c r="I22" s="81">
        <v>2059.5</v>
      </c>
      <c r="J22" s="55">
        <f t="shared" si="2"/>
        <v>11.393882219895</v>
      </c>
      <c r="K22" s="13">
        <v>26</v>
      </c>
      <c r="L22" s="82">
        <f t="shared" si="3"/>
        <v>1119</v>
      </c>
      <c r="M22" s="83">
        <f t="shared" si="4"/>
        <v>117853.86</v>
      </c>
      <c r="N22" s="83">
        <v>105207.96</v>
      </c>
      <c r="O22" s="83">
        <v>12645.9</v>
      </c>
    </row>
    <row r="23" customFormat="1" ht="45" spans="1:15">
      <c r="A23" s="51">
        <v>13</v>
      </c>
      <c r="B23" s="52" t="s">
        <v>34</v>
      </c>
      <c r="C23" s="53">
        <v>100</v>
      </c>
      <c r="D23" s="53" t="s">
        <v>21</v>
      </c>
      <c r="E23" s="54">
        <v>130</v>
      </c>
      <c r="F23" s="55">
        <f t="shared" si="0"/>
        <v>11.6175156389634</v>
      </c>
      <c r="G23" s="56">
        <f t="shared" si="1"/>
        <v>18354.8</v>
      </c>
      <c r="H23" s="56">
        <v>16642.3</v>
      </c>
      <c r="I23" s="81">
        <v>1712.5</v>
      </c>
      <c r="J23" s="55">
        <f t="shared" si="2"/>
        <v>15.5742035093293</v>
      </c>
      <c r="K23" s="13">
        <v>26</v>
      </c>
      <c r="L23" s="82">
        <f t="shared" si="3"/>
        <v>1119</v>
      </c>
      <c r="M23" s="83">
        <f t="shared" si="4"/>
        <v>117853.86</v>
      </c>
      <c r="N23" s="83">
        <v>105207.96</v>
      </c>
      <c r="O23" s="83">
        <v>12645.9</v>
      </c>
    </row>
    <row r="24" customFormat="1" ht="45" spans="1:15">
      <c r="A24" s="51">
        <v>14</v>
      </c>
      <c r="B24" s="52" t="s">
        <v>35</v>
      </c>
      <c r="C24" s="53">
        <v>100</v>
      </c>
      <c r="D24" s="53" t="s">
        <v>21</v>
      </c>
      <c r="E24" s="54">
        <v>9</v>
      </c>
      <c r="F24" s="55">
        <f t="shared" si="0"/>
        <v>0.804289544235925</v>
      </c>
      <c r="G24" s="56">
        <f t="shared" si="1"/>
        <v>2027.7</v>
      </c>
      <c r="H24" s="56">
        <v>1909.7</v>
      </c>
      <c r="I24" s="81">
        <v>118</v>
      </c>
      <c r="J24" s="55">
        <f t="shared" si="2"/>
        <v>1.72052065159342</v>
      </c>
      <c r="K24" s="13">
        <v>26</v>
      </c>
      <c r="L24" s="82">
        <f t="shared" si="3"/>
        <v>1119</v>
      </c>
      <c r="M24" s="83">
        <f t="shared" si="4"/>
        <v>117853.86</v>
      </c>
      <c r="N24" s="83">
        <v>105207.96</v>
      </c>
      <c r="O24" s="83">
        <v>12645.9</v>
      </c>
    </row>
    <row r="25" customFormat="1" ht="45" spans="1:15">
      <c r="A25" s="51">
        <v>15</v>
      </c>
      <c r="B25" s="52" t="s">
        <v>36</v>
      </c>
      <c r="C25" s="53">
        <v>100</v>
      </c>
      <c r="D25" s="53" t="s">
        <v>21</v>
      </c>
      <c r="E25" s="54">
        <v>18</v>
      </c>
      <c r="F25" s="55">
        <f t="shared" si="0"/>
        <v>1.60857908847185</v>
      </c>
      <c r="G25" s="56">
        <f t="shared" si="1"/>
        <v>1569.5</v>
      </c>
      <c r="H25" s="56">
        <v>1370.7</v>
      </c>
      <c r="I25" s="81">
        <v>198.8</v>
      </c>
      <c r="J25" s="55">
        <f t="shared" si="2"/>
        <v>1.331734064544</v>
      </c>
      <c r="K25" s="13">
        <v>26</v>
      </c>
      <c r="L25" s="82">
        <f t="shared" si="3"/>
        <v>1119</v>
      </c>
      <c r="M25" s="83">
        <f t="shared" si="4"/>
        <v>117853.86</v>
      </c>
      <c r="N25" s="83">
        <v>105207.96</v>
      </c>
      <c r="O25" s="83">
        <v>12645.9</v>
      </c>
    </row>
    <row r="26" s="28" customFormat="1" ht="45" spans="1:15">
      <c r="A26" s="51">
        <v>16</v>
      </c>
      <c r="B26" s="52" t="s">
        <v>37</v>
      </c>
      <c r="C26" s="53">
        <v>100</v>
      </c>
      <c r="D26" s="53" t="s">
        <v>21</v>
      </c>
      <c r="E26" s="54">
        <v>11</v>
      </c>
      <c r="F26" s="55">
        <f t="shared" si="0"/>
        <v>0.983020554066131</v>
      </c>
      <c r="G26" s="56">
        <f t="shared" si="1"/>
        <v>1320.17</v>
      </c>
      <c r="H26" s="56">
        <v>1145.07</v>
      </c>
      <c r="I26" s="81">
        <v>175.1</v>
      </c>
      <c r="J26" s="55">
        <f t="shared" si="2"/>
        <v>1.12017544440208</v>
      </c>
      <c r="K26" s="13">
        <v>26</v>
      </c>
      <c r="L26" s="82">
        <f t="shared" si="3"/>
        <v>1119</v>
      </c>
      <c r="M26" s="83">
        <f t="shared" si="4"/>
        <v>117853.86</v>
      </c>
      <c r="N26" s="83">
        <v>105207.96</v>
      </c>
      <c r="O26" s="83">
        <v>12645.9</v>
      </c>
    </row>
    <row r="27" customFormat="1" ht="45" spans="1:15">
      <c r="A27" s="51">
        <v>17</v>
      </c>
      <c r="B27" s="52" t="s">
        <v>38</v>
      </c>
      <c r="C27" s="53">
        <v>100</v>
      </c>
      <c r="D27" s="53" t="s">
        <v>21</v>
      </c>
      <c r="E27" s="54">
        <v>26</v>
      </c>
      <c r="F27" s="55">
        <f t="shared" si="0"/>
        <v>2.32350312779267</v>
      </c>
      <c r="G27" s="56">
        <f t="shared" si="1"/>
        <v>1628.91</v>
      </c>
      <c r="H27" s="56">
        <v>1394.91</v>
      </c>
      <c r="I27" s="81">
        <v>234</v>
      </c>
      <c r="J27" s="55">
        <f t="shared" si="2"/>
        <v>1.38214395353703</v>
      </c>
      <c r="K27" s="13">
        <v>26</v>
      </c>
      <c r="L27" s="82">
        <f t="shared" si="3"/>
        <v>1119</v>
      </c>
      <c r="M27" s="83">
        <f t="shared" si="4"/>
        <v>117853.86</v>
      </c>
      <c r="N27" s="83">
        <v>105207.96</v>
      </c>
      <c r="O27" s="83">
        <v>12645.9</v>
      </c>
    </row>
    <row r="28" customFormat="1" ht="15.75" customHeight="1" spans="1:15">
      <c r="A28" s="51">
        <v>18</v>
      </c>
      <c r="B28" s="52" t="s">
        <v>39</v>
      </c>
      <c r="C28" s="53">
        <v>100</v>
      </c>
      <c r="D28" s="53" t="s">
        <v>21</v>
      </c>
      <c r="E28" s="54">
        <v>14</v>
      </c>
      <c r="F28" s="55">
        <f t="shared" si="0"/>
        <v>1.25111706881144</v>
      </c>
      <c r="G28" s="56">
        <f t="shared" si="1"/>
        <v>1371.1</v>
      </c>
      <c r="H28" s="56">
        <v>1230.1</v>
      </c>
      <c r="I28" s="81">
        <v>141</v>
      </c>
      <c r="J28" s="55">
        <f t="shared" si="2"/>
        <v>1.1633899814567</v>
      </c>
      <c r="K28" s="13">
        <v>26</v>
      </c>
      <c r="L28" s="82">
        <f t="shared" si="3"/>
        <v>1119</v>
      </c>
      <c r="M28" s="83">
        <f t="shared" si="4"/>
        <v>117853.86</v>
      </c>
      <c r="N28" s="83">
        <v>105207.96</v>
      </c>
      <c r="O28" s="83">
        <v>12645.9</v>
      </c>
    </row>
    <row r="29" customFormat="1" ht="45" spans="1:15">
      <c r="A29" s="51">
        <v>19</v>
      </c>
      <c r="B29" s="52" t="s">
        <v>40</v>
      </c>
      <c r="C29" s="53">
        <v>100</v>
      </c>
      <c r="D29" s="53" t="s">
        <v>21</v>
      </c>
      <c r="E29" s="54">
        <v>15</v>
      </c>
      <c r="F29" s="55">
        <f t="shared" si="0"/>
        <v>1.34048257372654</v>
      </c>
      <c r="G29" s="56">
        <f t="shared" si="1"/>
        <v>1230.33</v>
      </c>
      <c r="H29" s="56">
        <v>1109.93</v>
      </c>
      <c r="I29" s="81">
        <v>120.4</v>
      </c>
      <c r="J29" s="55">
        <f t="shared" si="2"/>
        <v>1.04394544226214</v>
      </c>
      <c r="K29" s="13">
        <v>26</v>
      </c>
      <c r="L29" s="82">
        <f t="shared" si="3"/>
        <v>1119</v>
      </c>
      <c r="M29" s="83">
        <f t="shared" si="4"/>
        <v>117853.86</v>
      </c>
      <c r="N29" s="83">
        <v>105207.96</v>
      </c>
      <c r="O29" s="83">
        <v>12645.9</v>
      </c>
    </row>
    <row r="30" customFormat="1" ht="45" spans="1:15">
      <c r="A30" s="51">
        <v>20</v>
      </c>
      <c r="B30" s="52" t="s">
        <v>41</v>
      </c>
      <c r="C30" s="53">
        <v>100</v>
      </c>
      <c r="D30" s="53" t="s">
        <v>21</v>
      </c>
      <c r="E30" s="54">
        <v>6</v>
      </c>
      <c r="F30" s="55">
        <f t="shared" si="0"/>
        <v>0.536193029490617</v>
      </c>
      <c r="G30" s="56">
        <f t="shared" si="1"/>
        <v>1155.14</v>
      </c>
      <c r="H30" s="56">
        <v>1096.04</v>
      </c>
      <c r="I30" s="81">
        <v>59.1</v>
      </c>
      <c r="J30" s="55">
        <f t="shared" si="2"/>
        <v>0.980146089402587</v>
      </c>
      <c r="K30" s="13">
        <v>26</v>
      </c>
      <c r="L30" s="82">
        <f t="shared" si="3"/>
        <v>1119</v>
      </c>
      <c r="M30" s="83">
        <f t="shared" si="4"/>
        <v>117853.86</v>
      </c>
      <c r="N30" s="83">
        <v>105207.96</v>
      </c>
      <c r="O30" s="83">
        <v>12645.9</v>
      </c>
    </row>
    <row r="31" customFormat="1" ht="45" spans="1:15">
      <c r="A31" s="51">
        <v>21</v>
      </c>
      <c r="B31" s="52" t="s">
        <v>42</v>
      </c>
      <c r="C31" s="53">
        <v>100</v>
      </c>
      <c r="D31" s="53" t="s">
        <v>21</v>
      </c>
      <c r="E31" s="54">
        <v>23</v>
      </c>
      <c r="F31" s="55">
        <f t="shared" si="0"/>
        <v>2.05540661304736</v>
      </c>
      <c r="G31" s="56">
        <f t="shared" si="1"/>
        <v>1755.2</v>
      </c>
      <c r="H31" s="56">
        <v>1499.6</v>
      </c>
      <c r="I31" s="81">
        <v>255.6</v>
      </c>
      <c r="J31" s="55">
        <f t="shared" si="2"/>
        <v>1.48930208989336</v>
      </c>
      <c r="K31" s="13">
        <v>26</v>
      </c>
      <c r="L31" s="82">
        <f t="shared" si="3"/>
        <v>1119</v>
      </c>
      <c r="M31" s="83">
        <f t="shared" si="4"/>
        <v>117853.86</v>
      </c>
      <c r="N31" s="83">
        <v>105207.96</v>
      </c>
      <c r="O31" s="83">
        <v>12645.9</v>
      </c>
    </row>
    <row r="32" customFormat="1" ht="45" spans="1:15">
      <c r="A32" s="51">
        <v>22</v>
      </c>
      <c r="B32" s="52" t="s">
        <v>43</v>
      </c>
      <c r="C32" s="53">
        <v>100</v>
      </c>
      <c r="D32" s="53" t="s">
        <v>21</v>
      </c>
      <c r="E32" s="54">
        <v>84</v>
      </c>
      <c r="F32" s="55">
        <f t="shared" si="0"/>
        <v>7.50670241286863</v>
      </c>
      <c r="G32" s="56">
        <f t="shared" si="1"/>
        <v>6596.2</v>
      </c>
      <c r="H32" s="56">
        <v>5417.3</v>
      </c>
      <c r="I32" s="81">
        <v>1178.9</v>
      </c>
      <c r="J32" s="55">
        <f t="shared" si="2"/>
        <v>5.59693165756302</v>
      </c>
      <c r="K32" s="13">
        <v>26</v>
      </c>
      <c r="L32" s="82">
        <f t="shared" si="3"/>
        <v>1119</v>
      </c>
      <c r="M32" s="83">
        <f t="shared" si="4"/>
        <v>117853.86</v>
      </c>
      <c r="N32" s="83">
        <v>105207.96</v>
      </c>
      <c r="O32" s="83">
        <v>12645.9</v>
      </c>
    </row>
    <row r="33" customFormat="1" ht="45" spans="1:15">
      <c r="A33" s="51">
        <v>23</v>
      </c>
      <c r="B33" s="52" t="s">
        <v>44</v>
      </c>
      <c r="C33" s="53">
        <v>100</v>
      </c>
      <c r="D33" s="53" t="s">
        <v>21</v>
      </c>
      <c r="E33" s="54">
        <v>54</v>
      </c>
      <c r="F33" s="55">
        <f t="shared" si="0"/>
        <v>4.82573726541555</v>
      </c>
      <c r="G33" s="56">
        <f t="shared" si="1"/>
        <v>3350.44</v>
      </c>
      <c r="H33" s="56">
        <v>2818.3</v>
      </c>
      <c r="I33" s="81">
        <v>532.14</v>
      </c>
      <c r="J33" s="55">
        <f t="shared" si="2"/>
        <v>2.84287676279759</v>
      </c>
      <c r="K33" s="13">
        <v>26</v>
      </c>
      <c r="L33" s="82">
        <f t="shared" si="3"/>
        <v>1119</v>
      </c>
      <c r="M33" s="83">
        <f t="shared" si="4"/>
        <v>117853.86</v>
      </c>
      <c r="N33" s="83">
        <v>105207.96</v>
      </c>
      <c r="O33" s="83">
        <v>12645.9</v>
      </c>
    </row>
    <row r="34" customFormat="1" ht="45" spans="1:15">
      <c r="A34" s="51">
        <v>24</v>
      </c>
      <c r="B34" s="52" t="s">
        <v>45</v>
      </c>
      <c r="C34" s="53">
        <v>100</v>
      </c>
      <c r="D34" s="53" t="s">
        <v>21</v>
      </c>
      <c r="E34" s="54">
        <v>49</v>
      </c>
      <c r="F34" s="55">
        <f t="shared" si="0"/>
        <v>4.37890974084004</v>
      </c>
      <c r="G34" s="56">
        <f t="shared" si="1"/>
        <v>2363.52</v>
      </c>
      <c r="H34" s="56">
        <v>1996.72</v>
      </c>
      <c r="I34" s="81">
        <v>366.8</v>
      </c>
      <c r="J34" s="55">
        <f t="shared" si="2"/>
        <v>2.00546677045622</v>
      </c>
      <c r="K34" s="13">
        <v>26</v>
      </c>
      <c r="L34" s="82">
        <f t="shared" si="3"/>
        <v>1119</v>
      </c>
      <c r="M34" s="83">
        <f t="shared" si="4"/>
        <v>117853.86</v>
      </c>
      <c r="N34" s="83">
        <v>105207.96</v>
      </c>
      <c r="O34" s="83">
        <v>12645.9</v>
      </c>
    </row>
    <row r="35" customFormat="1" ht="45" spans="1:15">
      <c r="A35" s="51">
        <v>25</v>
      </c>
      <c r="B35" s="52" t="s">
        <v>46</v>
      </c>
      <c r="C35" s="53">
        <v>100</v>
      </c>
      <c r="D35" s="53" t="s">
        <v>21</v>
      </c>
      <c r="E35" s="54">
        <v>10</v>
      </c>
      <c r="F35" s="55">
        <f t="shared" si="0"/>
        <v>0.893655049151028</v>
      </c>
      <c r="G35" s="56">
        <f t="shared" si="1"/>
        <v>1291.15</v>
      </c>
      <c r="H35" s="56">
        <v>1190.75</v>
      </c>
      <c r="I35" s="81">
        <v>100.4</v>
      </c>
      <c r="J35" s="55">
        <f t="shared" si="2"/>
        <v>1.09555172821662</v>
      </c>
      <c r="K35" s="13">
        <v>26</v>
      </c>
      <c r="L35" s="82">
        <f t="shared" si="3"/>
        <v>1119</v>
      </c>
      <c r="M35" s="83">
        <f t="shared" si="4"/>
        <v>117853.86</v>
      </c>
      <c r="N35" s="83">
        <v>105207.96</v>
      </c>
      <c r="O35" s="83">
        <v>12645.9</v>
      </c>
    </row>
    <row r="36" customFormat="1" ht="45" spans="1:15">
      <c r="A36" s="51">
        <v>26</v>
      </c>
      <c r="B36" s="57" t="s">
        <v>47</v>
      </c>
      <c r="C36" s="53">
        <v>100</v>
      </c>
      <c r="D36" s="53" t="s">
        <v>21</v>
      </c>
      <c r="E36" s="54">
        <f>SUM(E11:E35)</f>
        <v>1119</v>
      </c>
      <c r="F36" s="55">
        <f t="shared" si="0"/>
        <v>100</v>
      </c>
      <c r="G36" s="56">
        <f t="shared" si="1"/>
        <v>117853.86</v>
      </c>
      <c r="H36" s="58">
        <f>SUM(H11:H35)</f>
        <v>105207.96</v>
      </c>
      <c r="I36" s="58">
        <f>SUM(I11:I35)</f>
        <v>12645.9</v>
      </c>
      <c r="J36" s="55">
        <f t="shared" si="2"/>
        <v>100</v>
      </c>
      <c r="K36" s="13">
        <v>26</v>
      </c>
      <c r="L36" s="82">
        <f t="shared" si="3"/>
        <v>1119</v>
      </c>
      <c r="M36" s="83">
        <f t="shared" si="4"/>
        <v>117853.86</v>
      </c>
      <c r="N36" s="83">
        <f>H36</f>
        <v>105207.96</v>
      </c>
      <c r="O36" s="83">
        <f>I36</f>
        <v>12645.9</v>
      </c>
    </row>
    <row r="37" s="29" customFormat="1" spans="2:15"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customFormat="1" ht="15.75" customHeight="1" spans="1:15">
      <c r="A38" s="60" t="s">
        <v>48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84"/>
    </row>
    <row r="39" customFormat="1" ht="47.25" spans="1:15">
      <c r="A39" s="62" t="s">
        <v>49</v>
      </c>
      <c r="B39" s="63" t="s">
        <v>50</v>
      </c>
      <c r="C39" s="64">
        <v>100</v>
      </c>
      <c r="D39" s="64" t="s">
        <v>48</v>
      </c>
      <c r="E39" s="54">
        <v>165</v>
      </c>
      <c r="F39" s="65">
        <f>E39/$E$60%</f>
        <v>6.1867266591676</v>
      </c>
      <c r="G39" s="66">
        <f>H39+I39</f>
        <v>18363.9</v>
      </c>
      <c r="H39" s="67">
        <v>17829.4</v>
      </c>
      <c r="I39" s="85">
        <v>534.5</v>
      </c>
      <c r="J39" s="65">
        <f t="shared" ref="J39:J60" si="5">G39*100/M39</f>
        <v>5.28159489618679</v>
      </c>
      <c r="K39" s="22">
        <v>22</v>
      </c>
      <c r="L39" s="86">
        <f>$E$60</f>
        <v>2667</v>
      </c>
      <c r="M39" s="87">
        <f t="shared" ref="M39:M60" si="6">N39+O39</f>
        <v>347696.11</v>
      </c>
      <c r="N39" s="87">
        <v>338883.21</v>
      </c>
      <c r="O39" s="87">
        <v>8812.9</v>
      </c>
    </row>
    <row r="40" customFormat="1" ht="47.25" spans="1:15">
      <c r="A40" s="62" t="s">
        <v>51</v>
      </c>
      <c r="B40" s="63" t="s">
        <v>52</v>
      </c>
      <c r="C40" s="64">
        <v>100</v>
      </c>
      <c r="D40" s="64" t="s">
        <v>48</v>
      </c>
      <c r="E40" s="54">
        <v>132</v>
      </c>
      <c r="F40" s="65">
        <f t="shared" ref="F40:F60" si="7">E40/$E$60%</f>
        <v>4.94938132733408</v>
      </c>
      <c r="G40" s="66">
        <f t="shared" ref="G40:G60" si="8">H40+I40</f>
        <v>15255.5</v>
      </c>
      <c r="H40" s="67">
        <v>14838.6</v>
      </c>
      <c r="I40" s="85">
        <v>416.9</v>
      </c>
      <c r="J40" s="65">
        <f t="shared" si="5"/>
        <v>4.38759582326072</v>
      </c>
      <c r="K40" s="22">
        <v>22</v>
      </c>
      <c r="L40" s="86">
        <f t="shared" ref="L40:L60" si="9">$E$60</f>
        <v>2667</v>
      </c>
      <c r="M40" s="87">
        <f t="shared" si="6"/>
        <v>347696.11</v>
      </c>
      <c r="N40" s="87">
        <v>338883.21</v>
      </c>
      <c r="O40" s="87">
        <v>8812.9</v>
      </c>
    </row>
    <row r="41" customFormat="1" ht="47.25" spans="1:15">
      <c r="A41" s="62" t="s">
        <v>53</v>
      </c>
      <c r="B41" s="63" t="s">
        <v>54</v>
      </c>
      <c r="C41" s="64">
        <v>100</v>
      </c>
      <c r="D41" s="64" t="s">
        <v>48</v>
      </c>
      <c r="E41" s="54">
        <v>30</v>
      </c>
      <c r="F41" s="65">
        <f t="shared" si="7"/>
        <v>1.12485939257593</v>
      </c>
      <c r="G41" s="66">
        <f t="shared" si="8"/>
        <v>6290.4</v>
      </c>
      <c r="H41" s="67">
        <v>6200.5</v>
      </c>
      <c r="I41" s="85">
        <v>89.9</v>
      </c>
      <c r="J41" s="65">
        <f t="shared" si="5"/>
        <v>1.80916605595616</v>
      </c>
      <c r="K41" s="22">
        <v>22</v>
      </c>
      <c r="L41" s="86">
        <f t="shared" si="9"/>
        <v>2667</v>
      </c>
      <c r="M41" s="87">
        <f t="shared" si="6"/>
        <v>347696.11</v>
      </c>
      <c r="N41" s="87">
        <v>338883.21</v>
      </c>
      <c r="O41" s="87">
        <v>8812.9</v>
      </c>
    </row>
    <row r="42" customFormat="1" ht="47.25" spans="1:15">
      <c r="A42" s="62" t="s">
        <v>55</v>
      </c>
      <c r="B42" s="63" t="s">
        <v>56</v>
      </c>
      <c r="C42" s="64">
        <v>100</v>
      </c>
      <c r="D42" s="64" t="s">
        <v>48</v>
      </c>
      <c r="E42" s="54">
        <v>64</v>
      </c>
      <c r="F42" s="65">
        <f t="shared" si="7"/>
        <v>2.39970003749531</v>
      </c>
      <c r="G42" s="66">
        <f t="shared" si="8"/>
        <v>11318.8</v>
      </c>
      <c r="H42" s="67">
        <v>11136.9</v>
      </c>
      <c r="I42" s="85">
        <v>181.9</v>
      </c>
      <c r="J42" s="65">
        <f t="shared" si="5"/>
        <v>3.25537147942207</v>
      </c>
      <c r="K42" s="22">
        <v>22</v>
      </c>
      <c r="L42" s="86">
        <f t="shared" si="9"/>
        <v>2667</v>
      </c>
      <c r="M42" s="87">
        <f t="shared" si="6"/>
        <v>347696.11</v>
      </c>
      <c r="N42" s="87">
        <v>338883.21</v>
      </c>
      <c r="O42" s="87">
        <v>8812.9</v>
      </c>
    </row>
    <row r="43" customFormat="1" ht="47.25" spans="1:15">
      <c r="A43" s="62" t="s">
        <v>57</v>
      </c>
      <c r="B43" s="63" t="s">
        <v>36</v>
      </c>
      <c r="C43" s="64">
        <v>100</v>
      </c>
      <c r="D43" s="64" t="s">
        <v>48</v>
      </c>
      <c r="E43" s="54">
        <v>34</v>
      </c>
      <c r="F43" s="65">
        <f t="shared" si="7"/>
        <v>1.27484064491938</v>
      </c>
      <c r="G43" s="66">
        <f t="shared" si="8"/>
        <v>8709.42</v>
      </c>
      <c r="H43" s="67">
        <v>8582.12</v>
      </c>
      <c r="I43" s="85">
        <v>127.3</v>
      </c>
      <c r="J43" s="65">
        <f t="shared" si="5"/>
        <v>2.504894288291</v>
      </c>
      <c r="K43" s="22">
        <v>22</v>
      </c>
      <c r="L43" s="86">
        <f t="shared" si="9"/>
        <v>2667</v>
      </c>
      <c r="M43" s="87">
        <f t="shared" si="6"/>
        <v>347696.11</v>
      </c>
      <c r="N43" s="87">
        <v>338883.21</v>
      </c>
      <c r="O43" s="87">
        <v>8812.9</v>
      </c>
    </row>
    <row r="44" customFormat="1" ht="47.25" spans="1:15">
      <c r="A44" s="62" t="s">
        <v>58</v>
      </c>
      <c r="B44" s="63" t="s">
        <v>59</v>
      </c>
      <c r="C44" s="64">
        <v>100</v>
      </c>
      <c r="D44" s="64" t="s">
        <v>48</v>
      </c>
      <c r="E44" s="54">
        <v>126</v>
      </c>
      <c r="F44" s="65">
        <f t="shared" si="7"/>
        <v>4.7244094488189</v>
      </c>
      <c r="G44" s="66">
        <f t="shared" si="8"/>
        <v>17215.1</v>
      </c>
      <c r="H44" s="67">
        <v>16971.6</v>
      </c>
      <c r="I44" s="85">
        <v>243.5</v>
      </c>
      <c r="J44" s="65">
        <f t="shared" si="5"/>
        <v>4.95119142978045</v>
      </c>
      <c r="K44" s="22">
        <v>22</v>
      </c>
      <c r="L44" s="86">
        <f t="shared" si="9"/>
        <v>2667</v>
      </c>
      <c r="M44" s="87">
        <f t="shared" si="6"/>
        <v>347696.11</v>
      </c>
      <c r="N44" s="87">
        <v>338883.21</v>
      </c>
      <c r="O44" s="87">
        <v>8812.9</v>
      </c>
    </row>
    <row r="45" customFormat="1" ht="47.25" spans="1:15">
      <c r="A45" s="62" t="s">
        <v>60</v>
      </c>
      <c r="B45" s="63" t="s">
        <v>37</v>
      </c>
      <c r="C45" s="64">
        <v>100</v>
      </c>
      <c r="D45" s="64" t="s">
        <v>48</v>
      </c>
      <c r="E45" s="54">
        <v>30</v>
      </c>
      <c r="F45" s="65">
        <f t="shared" si="7"/>
        <v>1.12485939257593</v>
      </c>
      <c r="G45" s="66">
        <f t="shared" si="8"/>
        <v>7698.32</v>
      </c>
      <c r="H45" s="67">
        <v>7642.9</v>
      </c>
      <c r="I45" s="85">
        <v>55.42</v>
      </c>
      <c r="J45" s="65">
        <f t="shared" si="5"/>
        <v>2.21409437108744</v>
      </c>
      <c r="K45" s="22">
        <v>22</v>
      </c>
      <c r="L45" s="86">
        <f t="shared" si="9"/>
        <v>2667</v>
      </c>
      <c r="M45" s="87">
        <f t="shared" si="6"/>
        <v>347696.11</v>
      </c>
      <c r="N45" s="87">
        <v>338883.21</v>
      </c>
      <c r="O45" s="87">
        <v>8812.9</v>
      </c>
    </row>
    <row r="46" customFormat="1" ht="47.25" spans="1:15">
      <c r="A46" s="62" t="s">
        <v>61</v>
      </c>
      <c r="B46" s="63" t="s">
        <v>38</v>
      </c>
      <c r="C46" s="64">
        <v>100</v>
      </c>
      <c r="D46" s="64" t="s">
        <v>48</v>
      </c>
      <c r="E46" s="54">
        <v>57</v>
      </c>
      <c r="F46" s="65">
        <f t="shared" si="7"/>
        <v>2.13723284589426</v>
      </c>
      <c r="G46" s="66">
        <f t="shared" si="8"/>
        <v>13959.8</v>
      </c>
      <c r="H46" s="67">
        <v>13837.9</v>
      </c>
      <c r="I46" s="85">
        <v>121.9</v>
      </c>
      <c r="J46" s="65">
        <f t="shared" si="5"/>
        <v>4.0149428188886</v>
      </c>
      <c r="K46" s="22">
        <v>22</v>
      </c>
      <c r="L46" s="86">
        <f t="shared" si="9"/>
        <v>2667</v>
      </c>
      <c r="M46" s="87">
        <f t="shared" si="6"/>
        <v>347696.11</v>
      </c>
      <c r="N46" s="87">
        <v>338883.21</v>
      </c>
      <c r="O46" s="87">
        <v>8812.9</v>
      </c>
    </row>
    <row r="47" customFormat="1" ht="47.25" spans="1:15">
      <c r="A47" s="62" t="s">
        <v>62</v>
      </c>
      <c r="B47" s="63" t="s">
        <v>39</v>
      </c>
      <c r="C47" s="64">
        <v>100</v>
      </c>
      <c r="D47" s="64" t="s">
        <v>48</v>
      </c>
      <c r="E47" s="54">
        <v>71</v>
      </c>
      <c r="F47" s="65">
        <f t="shared" si="7"/>
        <v>2.66216722909636</v>
      </c>
      <c r="G47" s="66">
        <f t="shared" si="8"/>
        <v>13923.64</v>
      </c>
      <c r="H47" s="67">
        <v>13757.64</v>
      </c>
      <c r="I47" s="85">
        <v>166</v>
      </c>
      <c r="J47" s="65">
        <f t="shared" si="5"/>
        <v>4.0045429326201</v>
      </c>
      <c r="K47" s="22">
        <v>22</v>
      </c>
      <c r="L47" s="86">
        <f t="shared" si="9"/>
        <v>2667</v>
      </c>
      <c r="M47" s="87">
        <f t="shared" si="6"/>
        <v>347696.11</v>
      </c>
      <c r="N47" s="87">
        <v>338883.21</v>
      </c>
      <c r="O47" s="87">
        <v>8812.9</v>
      </c>
    </row>
    <row r="48" customFormat="1" ht="47.25" spans="1:15">
      <c r="A48" s="62" t="s">
        <v>63</v>
      </c>
      <c r="B48" s="63" t="s">
        <v>40</v>
      </c>
      <c r="C48" s="64">
        <v>100</v>
      </c>
      <c r="D48" s="64" t="s">
        <v>48</v>
      </c>
      <c r="E48" s="54">
        <v>46</v>
      </c>
      <c r="F48" s="65">
        <f t="shared" si="7"/>
        <v>1.72478440194976</v>
      </c>
      <c r="G48" s="66">
        <f t="shared" si="8"/>
        <v>12877.33</v>
      </c>
      <c r="H48" s="67">
        <v>12742.03</v>
      </c>
      <c r="I48" s="85">
        <v>135.3</v>
      </c>
      <c r="J48" s="65">
        <f t="shared" si="5"/>
        <v>3.70361635624856</v>
      </c>
      <c r="K48" s="22">
        <v>22</v>
      </c>
      <c r="L48" s="86">
        <f t="shared" si="9"/>
        <v>2667</v>
      </c>
      <c r="M48" s="87">
        <f t="shared" si="6"/>
        <v>347696.11</v>
      </c>
      <c r="N48" s="87">
        <v>338883.21</v>
      </c>
      <c r="O48" s="87">
        <v>8812.9</v>
      </c>
    </row>
    <row r="49" customFormat="1" ht="47.25" spans="1:15">
      <c r="A49" s="62" t="s">
        <v>64</v>
      </c>
      <c r="B49" s="63" t="s">
        <v>65</v>
      </c>
      <c r="C49" s="64">
        <v>100</v>
      </c>
      <c r="D49" s="64" t="s">
        <v>48</v>
      </c>
      <c r="E49" s="54">
        <v>18</v>
      </c>
      <c r="F49" s="65">
        <f t="shared" si="7"/>
        <v>0.674915635545557</v>
      </c>
      <c r="G49" s="66">
        <f t="shared" si="8"/>
        <v>4825.9</v>
      </c>
      <c r="H49" s="67">
        <v>4762</v>
      </c>
      <c r="I49" s="85">
        <v>63.9</v>
      </c>
      <c r="J49" s="65">
        <f t="shared" si="5"/>
        <v>1.38796490993241</v>
      </c>
      <c r="K49" s="22">
        <v>22</v>
      </c>
      <c r="L49" s="86">
        <f t="shared" si="9"/>
        <v>2667</v>
      </c>
      <c r="M49" s="87">
        <f t="shared" si="6"/>
        <v>347696.11</v>
      </c>
      <c r="N49" s="87">
        <v>338883.21</v>
      </c>
      <c r="O49" s="87">
        <v>8812.9</v>
      </c>
    </row>
    <row r="50" customFormat="1" ht="47.25" spans="1:15">
      <c r="A50" s="62" t="s">
        <v>66</v>
      </c>
      <c r="B50" s="63" t="s">
        <v>41</v>
      </c>
      <c r="C50" s="64">
        <v>100</v>
      </c>
      <c r="D50" s="64" t="s">
        <v>48</v>
      </c>
      <c r="E50" s="54">
        <v>49</v>
      </c>
      <c r="F50" s="65">
        <f t="shared" si="7"/>
        <v>1.83727034120735</v>
      </c>
      <c r="G50" s="66">
        <f t="shared" si="8"/>
        <v>11761.1</v>
      </c>
      <c r="H50" s="67">
        <v>11590.9</v>
      </c>
      <c r="I50" s="85">
        <v>170.2</v>
      </c>
      <c r="J50" s="65">
        <f t="shared" si="5"/>
        <v>3.3825802652782</v>
      </c>
      <c r="K50" s="22">
        <v>22</v>
      </c>
      <c r="L50" s="86">
        <f t="shared" si="9"/>
        <v>2667</v>
      </c>
      <c r="M50" s="87">
        <f t="shared" si="6"/>
        <v>347696.11</v>
      </c>
      <c r="N50" s="87">
        <v>338883.21</v>
      </c>
      <c r="O50" s="87">
        <v>8812.9</v>
      </c>
    </row>
    <row r="51" customFormat="1" ht="47.25" spans="1:15">
      <c r="A51" s="62" t="s">
        <v>67</v>
      </c>
      <c r="B51" s="63" t="s">
        <v>68</v>
      </c>
      <c r="C51" s="64">
        <v>100</v>
      </c>
      <c r="D51" s="64" t="s">
        <v>48</v>
      </c>
      <c r="E51" s="54">
        <v>87</v>
      </c>
      <c r="F51" s="65">
        <f t="shared" si="7"/>
        <v>3.26209223847019</v>
      </c>
      <c r="G51" s="66">
        <f t="shared" si="8"/>
        <v>15401.2</v>
      </c>
      <c r="H51" s="67">
        <v>15082.2</v>
      </c>
      <c r="I51" s="85">
        <v>319</v>
      </c>
      <c r="J51" s="65">
        <f t="shared" si="5"/>
        <v>4.42950023225742</v>
      </c>
      <c r="K51" s="22">
        <v>22</v>
      </c>
      <c r="L51" s="86">
        <f t="shared" si="9"/>
        <v>2667</v>
      </c>
      <c r="M51" s="87">
        <f t="shared" si="6"/>
        <v>347696.11</v>
      </c>
      <c r="N51" s="87">
        <v>338883.21</v>
      </c>
      <c r="O51" s="87">
        <v>8812.9</v>
      </c>
    </row>
    <row r="52" customFormat="1" ht="47.25" spans="1:15">
      <c r="A52" s="62" t="s">
        <v>69</v>
      </c>
      <c r="B52" s="63" t="s">
        <v>70</v>
      </c>
      <c r="C52" s="64">
        <v>100</v>
      </c>
      <c r="D52" s="64" t="s">
        <v>48</v>
      </c>
      <c r="E52" s="54">
        <v>181</v>
      </c>
      <c r="F52" s="65">
        <f t="shared" si="7"/>
        <v>6.78665166854143</v>
      </c>
      <c r="G52" s="66">
        <f t="shared" si="8"/>
        <v>20657.7</v>
      </c>
      <c r="H52" s="67">
        <v>20325.9</v>
      </c>
      <c r="I52" s="85">
        <v>331.8</v>
      </c>
      <c r="J52" s="65">
        <f t="shared" si="5"/>
        <v>5.94130892059736</v>
      </c>
      <c r="K52" s="22">
        <v>22</v>
      </c>
      <c r="L52" s="86">
        <f t="shared" si="9"/>
        <v>2667</v>
      </c>
      <c r="M52" s="87">
        <f t="shared" si="6"/>
        <v>347696.11</v>
      </c>
      <c r="N52" s="87">
        <v>338883.21</v>
      </c>
      <c r="O52" s="87">
        <v>8812.9</v>
      </c>
    </row>
    <row r="53" customFormat="1" ht="47.25" spans="1:15">
      <c r="A53" s="62" t="s">
        <v>71</v>
      </c>
      <c r="B53" s="63" t="s">
        <v>42</v>
      </c>
      <c r="C53" s="64">
        <v>100</v>
      </c>
      <c r="D53" s="64" t="s">
        <v>48</v>
      </c>
      <c r="E53" s="54">
        <v>120</v>
      </c>
      <c r="F53" s="65">
        <f t="shared" si="7"/>
        <v>4.49943757030371</v>
      </c>
      <c r="G53" s="66">
        <f t="shared" si="8"/>
        <v>16070.5</v>
      </c>
      <c r="H53" s="67">
        <v>15673</v>
      </c>
      <c r="I53" s="85">
        <v>397.5</v>
      </c>
      <c r="J53" s="65">
        <f t="shared" si="5"/>
        <v>4.62199591476591</v>
      </c>
      <c r="K53" s="22">
        <v>22</v>
      </c>
      <c r="L53" s="86">
        <f t="shared" si="9"/>
        <v>2667</v>
      </c>
      <c r="M53" s="87">
        <f t="shared" si="6"/>
        <v>347696.11</v>
      </c>
      <c r="N53" s="87">
        <v>338883.21</v>
      </c>
      <c r="O53" s="87">
        <v>8812.9</v>
      </c>
    </row>
    <row r="54" customFormat="1" ht="47.25" spans="1:15">
      <c r="A54" s="62" t="s">
        <v>72</v>
      </c>
      <c r="B54" s="63" t="s">
        <v>43</v>
      </c>
      <c r="C54" s="64">
        <v>100</v>
      </c>
      <c r="D54" s="64" t="s">
        <v>48</v>
      </c>
      <c r="E54" s="54">
        <v>1102</v>
      </c>
      <c r="F54" s="65">
        <f t="shared" si="7"/>
        <v>41.3198350206224</v>
      </c>
      <c r="G54" s="66">
        <f t="shared" si="8"/>
        <v>91377.58</v>
      </c>
      <c r="H54" s="67">
        <v>86960.5</v>
      </c>
      <c r="I54" s="85">
        <v>4417.08</v>
      </c>
      <c r="J54" s="65">
        <f t="shared" si="5"/>
        <v>26.280874985918</v>
      </c>
      <c r="K54" s="22">
        <v>22</v>
      </c>
      <c r="L54" s="86">
        <f t="shared" si="9"/>
        <v>2667</v>
      </c>
      <c r="M54" s="87">
        <f t="shared" si="6"/>
        <v>347696.11</v>
      </c>
      <c r="N54" s="87">
        <v>338883.21</v>
      </c>
      <c r="O54" s="87">
        <v>8812.9</v>
      </c>
    </row>
    <row r="55" customFormat="1" ht="47.25" spans="1:15">
      <c r="A55" s="62" t="s">
        <v>73</v>
      </c>
      <c r="B55" s="63" t="s">
        <v>44</v>
      </c>
      <c r="C55" s="64">
        <v>100</v>
      </c>
      <c r="D55" s="64" t="s">
        <v>48</v>
      </c>
      <c r="E55" s="54">
        <v>141</v>
      </c>
      <c r="F55" s="65">
        <f t="shared" si="7"/>
        <v>5.28683914510686</v>
      </c>
      <c r="G55" s="66">
        <f t="shared" si="8"/>
        <v>21635.8</v>
      </c>
      <c r="H55" s="67">
        <v>21248</v>
      </c>
      <c r="I55" s="85">
        <v>387.8</v>
      </c>
      <c r="J55" s="65">
        <f t="shared" si="5"/>
        <v>6.22261779115101</v>
      </c>
      <c r="K55" s="22">
        <v>22</v>
      </c>
      <c r="L55" s="86">
        <f t="shared" si="9"/>
        <v>2667</v>
      </c>
      <c r="M55" s="87">
        <f t="shared" si="6"/>
        <v>347696.11</v>
      </c>
      <c r="N55" s="87">
        <v>338883.21</v>
      </c>
      <c r="O55" s="87">
        <v>8812.9</v>
      </c>
    </row>
    <row r="56" customFormat="1" ht="63" customHeight="1" spans="1:15">
      <c r="A56" s="62" t="s">
        <v>74</v>
      </c>
      <c r="B56" s="63" t="s">
        <v>75</v>
      </c>
      <c r="C56" s="64">
        <v>100</v>
      </c>
      <c r="D56" s="64" t="s">
        <v>48</v>
      </c>
      <c r="E56" s="54">
        <v>37</v>
      </c>
      <c r="F56" s="65">
        <f t="shared" si="7"/>
        <v>1.38732658417698</v>
      </c>
      <c r="G56" s="66">
        <f t="shared" si="8"/>
        <v>9380.2</v>
      </c>
      <c r="H56" s="67">
        <v>9237.5</v>
      </c>
      <c r="I56" s="85">
        <v>142.7</v>
      </c>
      <c r="J56" s="65">
        <f t="shared" si="5"/>
        <v>2.69781562986138</v>
      </c>
      <c r="K56" s="22">
        <v>22</v>
      </c>
      <c r="L56" s="86">
        <f t="shared" si="9"/>
        <v>2667</v>
      </c>
      <c r="M56" s="87">
        <f t="shared" si="6"/>
        <v>347696.11</v>
      </c>
      <c r="N56" s="87">
        <v>338883.21</v>
      </c>
      <c r="O56" s="87">
        <v>8812.9</v>
      </c>
    </row>
    <row r="57" customFormat="1" ht="47.25" spans="1:15">
      <c r="A57" s="62" t="s">
        <v>76</v>
      </c>
      <c r="B57" s="63" t="s">
        <v>77</v>
      </c>
      <c r="C57" s="64">
        <v>100</v>
      </c>
      <c r="D57" s="64" t="s">
        <v>48</v>
      </c>
      <c r="E57" s="54">
        <v>17</v>
      </c>
      <c r="F57" s="65">
        <f t="shared" si="7"/>
        <v>0.637420322459692</v>
      </c>
      <c r="G57" s="66">
        <f t="shared" si="8"/>
        <v>5629.5</v>
      </c>
      <c r="H57" s="67">
        <v>5586.6</v>
      </c>
      <c r="I57" s="85">
        <v>42.9</v>
      </c>
      <c r="J57" s="65">
        <f t="shared" si="5"/>
        <v>1.61908627623128</v>
      </c>
      <c r="K57" s="22">
        <v>22</v>
      </c>
      <c r="L57" s="86">
        <f t="shared" si="9"/>
        <v>2667</v>
      </c>
      <c r="M57" s="87">
        <f t="shared" si="6"/>
        <v>347696.11</v>
      </c>
      <c r="N57" s="87">
        <v>338883.21</v>
      </c>
      <c r="O57" s="87">
        <v>8812.9</v>
      </c>
    </row>
    <row r="58" customFormat="1" ht="47.25" spans="1:15">
      <c r="A58" s="62" t="s">
        <v>78</v>
      </c>
      <c r="B58" s="63" t="s">
        <v>45</v>
      </c>
      <c r="C58" s="64">
        <v>100</v>
      </c>
      <c r="D58" s="64" t="s">
        <v>48</v>
      </c>
      <c r="E58" s="54">
        <v>124</v>
      </c>
      <c r="F58" s="65">
        <f t="shared" si="7"/>
        <v>4.64941882264717</v>
      </c>
      <c r="G58" s="66">
        <f t="shared" si="8"/>
        <v>16334.7</v>
      </c>
      <c r="H58" s="67">
        <v>15993.9</v>
      </c>
      <c r="I58" s="85">
        <v>340.8</v>
      </c>
      <c r="J58" s="65">
        <f t="shared" si="5"/>
        <v>4.69798180945999</v>
      </c>
      <c r="K58" s="22">
        <v>22</v>
      </c>
      <c r="L58" s="86">
        <f t="shared" si="9"/>
        <v>2667</v>
      </c>
      <c r="M58" s="87">
        <f t="shared" si="6"/>
        <v>347696.11</v>
      </c>
      <c r="N58" s="87">
        <v>338883.21</v>
      </c>
      <c r="O58" s="87">
        <v>8812.9</v>
      </c>
    </row>
    <row r="59" customFormat="1" ht="47.25" spans="1:15">
      <c r="A59" s="62" t="s">
        <v>79</v>
      </c>
      <c r="B59" s="63" t="s">
        <v>46</v>
      </c>
      <c r="C59" s="64">
        <v>100</v>
      </c>
      <c r="D59" s="64" t="s">
        <v>48</v>
      </c>
      <c r="E59" s="54">
        <v>36</v>
      </c>
      <c r="F59" s="65">
        <f t="shared" si="7"/>
        <v>1.34983127109111</v>
      </c>
      <c r="G59" s="66">
        <f t="shared" si="8"/>
        <v>9009.72</v>
      </c>
      <c r="H59" s="67">
        <v>8883.12</v>
      </c>
      <c r="I59" s="85">
        <v>126.6</v>
      </c>
      <c r="J59" s="65">
        <f t="shared" si="5"/>
        <v>2.59126281280512</v>
      </c>
      <c r="K59" s="22">
        <v>22</v>
      </c>
      <c r="L59" s="86">
        <f t="shared" si="9"/>
        <v>2667</v>
      </c>
      <c r="M59" s="87">
        <f t="shared" si="6"/>
        <v>347696.11</v>
      </c>
      <c r="N59" s="87">
        <v>338883.21</v>
      </c>
      <c r="O59" s="87">
        <v>8812.9</v>
      </c>
    </row>
    <row r="60" s="30" customFormat="1" ht="29.25" customHeight="1" spans="1:15">
      <c r="A60" s="62" t="s">
        <v>80</v>
      </c>
      <c r="B60" s="68" t="s">
        <v>81</v>
      </c>
      <c r="C60" s="64"/>
      <c r="D60" s="64"/>
      <c r="E60" s="54">
        <f>SUM(E39:E59)</f>
        <v>2667</v>
      </c>
      <c r="F60" s="65">
        <f t="shared" si="7"/>
        <v>100</v>
      </c>
      <c r="G60" s="66">
        <f t="shared" si="8"/>
        <v>347696.11</v>
      </c>
      <c r="H60" s="69">
        <f>SUM(H39:H59)</f>
        <v>338883.21</v>
      </c>
      <c r="I60" s="69">
        <f>SUM(I39:I59)</f>
        <v>8812.9</v>
      </c>
      <c r="J60" s="65">
        <f t="shared" si="5"/>
        <v>100</v>
      </c>
      <c r="K60" s="22">
        <v>22</v>
      </c>
      <c r="L60" s="86">
        <f t="shared" si="9"/>
        <v>2667</v>
      </c>
      <c r="M60" s="87">
        <f t="shared" si="6"/>
        <v>347696.11</v>
      </c>
      <c r="N60" s="87">
        <v>338883.21</v>
      </c>
      <c r="O60" s="87">
        <v>8812.9</v>
      </c>
    </row>
    <row r="61" s="30" customFormat="1" ht="33" customHeight="1" spans="1:15">
      <c r="A61" s="70" t="s">
        <v>82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</row>
    <row r="62" s="30" customFormat="1" ht="33" customHeight="1" spans="1:15">
      <c r="A62" s="62">
        <v>1</v>
      </c>
      <c r="B62" s="71" t="s">
        <v>83</v>
      </c>
      <c r="C62" s="64">
        <v>100</v>
      </c>
      <c r="D62" s="12" t="s">
        <v>84</v>
      </c>
      <c r="E62" s="54">
        <v>938</v>
      </c>
      <c r="F62" s="72">
        <v>100</v>
      </c>
      <c r="G62" s="73">
        <f>H62+I62</f>
        <v>10147.93</v>
      </c>
      <c r="H62" s="69">
        <v>10108.63</v>
      </c>
      <c r="I62" s="69">
        <v>39.3</v>
      </c>
      <c r="J62" s="65">
        <f t="shared" ref="J62:J63" si="10">G62*100/M62</f>
        <v>100</v>
      </c>
      <c r="K62" s="88">
        <v>1</v>
      </c>
      <c r="L62" s="88">
        <f>E62</f>
        <v>938</v>
      </c>
      <c r="M62" s="89">
        <f>N62+O62</f>
        <v>10147.93</v>
      </c>
      <c r="N62" s="89">
        <v>10108.63</v>
      </c>
      <c r="O62" s="89">
        <v>39.3</v>
      </c>
    </row>
    <row r="63" s="30" customFormat="1" ht="15.75" spans="1:15">
      <c r="A63" s="62">
        <v>2</v>
      </c>
      <c r="B63" s="64" t="s">
        <v>81</v>
      </c>
      <c r="C63" s="64"/>
      <c r="D63" s="12"/>
      <c r="E63" s="54"/>
      <c r="F63" s="72"/>
      <c r="G63" s="73">
        <f>H63+I63</f>
        <v>10147.93</v>
      </c>
      <c r="H63" s="69">
        <f>SUM(H62)</f>
        <v>10108.63</v>
      </c>
      <c r="I63" s="69">
        <v>39.3</v>
      </c>
      <c r="J63" s="65">
        <f t="shared" si="10"/>
        <v>100</v>
      </c>
      <c r="K63" s="88"/>
      <c r="L63" s="88"/>
      <c r="M63" s="89">
        <f>N63+O63</f>
        <v>10147.93</v>
      </c>
      <c r="N63" s="89">
        <v>10108.63</v>
      </c>
      <c r="O63" s="89">
        <v>39.3</v>
      </c>
    </row>
    <row r="64" ht="27" customHeight="1" spans="1:15">
      <c r="A64" s="74" t="s">
        <v>85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="31" customFormat="1" ht="94.5" spans="1:15">
      <c r="A65" s="90">
        <v>1</v>
      </c>
      <c r="B65" s="91" t="s">
        <v>86</v>
      </c>
      <c r="C65" s="92">
        <v>100</v>
      </c>
      <c r="D65" s="93" t="s">
        <v>87</v>
      </c>
      <c r="E65" s="92">
        <v>1858</v>
      </c>
      <c r="F65" s="94">
        <f>E65/L65*100</f>
        <v>13.0799014431538</v>
      </c>
      <c r="G65" s="92">
        <f>H65+I65</f>
        <v>30338.1</v>
      </c>
      <c r="H65" s="92">
        <v>29991.8</v>
      </c>
      <c r="I65" s="92">
        <v>346.3</v>
      </c>
      <c r="J65" s="94">
        <f>G65*100/M65</f>
        <v>26.6226204652493</v>
      </c>
      <c r="K65" s="92">
        <v>21</v>
      </c>
      <c r="L65" s="92">
        <v>14205</v>
      </c>
      <c r="M65" s="92">
        <f>N65+O65</f>
        <v>113956.1</v>
      </c>
      <c r="N65" s="92">
        <v>110567.9</v>
      </c>
      <c r="O65" s="92">
        <v>3388.2</v>
      </c>
    </row>
    <row r="66" s="31" customFormat="1" ht="45" spans="1:15">
      <c r="A66" s="90">
        <v>2</v>
      </c>
      <c r="B66" s="91" t="s">
        <v>88</v>
      </c>
      <c r="C66" s="92">
        <v>100</v>
      </c>
      <c r="D66" s="93" t="s">
        <v>87</v>
      </c>
      <c r="E66" s="92">
        <v>1732</v>
      </c>
      <c r="F66" s="94">
        <f t="shared" ref="F66:F85" si="11">E66/L66*100</f>
        <v>12.1928898275255</v>
      </c>
      <c r="G66" s="92">
        <f>H66+I66</f>
        <v>31946.6</v>
      </c>
      <c r="H66" s="92">
        <v>31227.8</v>
      </c>
      <c r="I66" s="92">
        <v>718.8</v>
      </c>
      <c r="J66" s="94">
        <f t="shared" ref="J66:J85" si="12">G66*100/M66</f>
        <v>28.0341289321063</v>
      </c>
      <c r="K66" s="92">
        <v>21</v>
      </c>
      <c r="L66" s="92">
        <v>14205</v>
      </c>
      <c r="M66" s="92">
        <f t="shared" ref="M66:M85" si="13">N66+O66</f>
        <v>113956.1</v>
      </c>
      <c r="N66" s="92">
        <v>110567.9</v>
      </c>
      <c r="O66" s="92">
        <v>3388.2</v>
      </c>
    </row>
    <row r="67" s="31" customFormat="1" ht="47.25" spans="1:15">
      <c r="A67" s="90">
        <v>3</v>
      </c>
      <c r="B67" s="91" t="s">
        <v>89</v>
      </c>
      <c r="C67" s="92">
        <v>100</v>
      </c>
      <c r="D67" s="93" t="s">
        <v>87</v>
      </c>
      <c r="E67" s="92">
        <v>179</v>
      </c>
      <c r="F67" s="94">
        <f t="shared" si="11"/>
        <v>1.26011967617036</v>
      </c>
      <c r="G67" s="92">
        <f t="shared" ref="G67:G85" si="14">H67+I67</f>
        <v>6383.1</v>
      </c>
      <c r="H67" s="92">
        <v>5584.1</v>
      </c>
      <c r="I67" s="92">
        <v>799</v>
      </c>
      <c r="J67" s="94">
        <f t="shared" si="12"/>
        <v>5.60136754416833</v>
      </c>
      <c r="K67" s="92">
        <v>21</v>
      </c>
      <c r="L67" s="92">
        <v>14205</v>
      </c>
      <c r="M67" s="92">
        <f t="shared" si="13"/>
        <v>113956.1</v>
      </c>
      <c r="N67" s="92">
        <v>110567.9</v>
      </c>
      <c r="O67" s="92">
        <v>3388.2</v>
      </c>
    </row>
    <row r="68" s="31" customFormat="1" ht="63" spans="1:15">
      <c r="A68" s="90">
        <v>4</v>
      </c>
      <c r="B68" s="91" t="s">
        <v>90</v>
      </c>
      <c r="C68" s="92">
        <v>100</v>
      </c>
      <c r="D68" s="93" t="s">
        <v>87</v>
      </c>
      <c r="E68" s="92">
        <v>330</v>
      </c>
      <c r="F68" s="94">
        <f t="shared" si="11"/>
        <v>2.32312565997888</v>
      </c>
      <c r="G68" s="92">
        <f t="shared" si="14"/>
        <v>1052.3</v>
      </c>
      <c r="H68" s="92">
        <v>1003.3</v>
      </c>
      <c r="I68" s="92">
        <v>49</v>
      </c>
      <c r="J68" s="94">
        <f t="shared" si="12"/>
        <v>0.923425775364373</v>
      </c>
      <c r="K68" s="92">
        <v>21</v>
      </c>
      <c r="L68" s="92">
        <v>14205</v>
      </c>
      <c r="M68" s="92">
        <f t="shared" si="13"/>
        <v>113956.1</v>
      </c>
      <c r="N68" s="92">
        <v>110567.9</v>
      </c>
      <c r="O68" s="92">
        <v>3388.2</v>
      </c>
    </row>
    <row r="69" s="31" customFormat="1" ht="63" spans="1:15">
      <c r="A69" s="90">
        <v>5</v>
      </c>
      <c r="B69" s="91" t="s">
        <v>91</v>
      </c>
      <c r="C69" s="92">
        <v>100</v>
      </c>
      <c r="D69" s="93" t="s">
        <v>87</v>
      </c>
      <c r="E69" s="92">
        <v>843</v>
      </c>
      <c r="F69" s="94">
        <f t="shared" si="11"/>
        <v>5.93453009503696</v>
      </c>
      <c r="G69" s="92">
        <f t="shared" si="14"/>
        <v>4118</v>
      </c>
      <c r="H69" s="92">
        <v>3996.6</v>
      </c>
      <c r="I69" s="92">
        <v>121.4</v>
      </c>
      <c r="J69" s="94">
        <f t="shared" si="12"/>
        <v>3.61367228257197</v>
      </c>
      <c r="K69" s="92">
        <v>21</v>
      </c>
      <c r="L69" s="92">
        <v>14205</v>
      </c>
      <c r="M69" s="92">
        <f t="shared" si="13"/>
        <v>113956.1</v>
      </c>
      <c r="N69" s="92">
        <v>110567.9</v>
      </c>
      <c r="O69" s="92">
        <v>3388.2</v>
      </c>
    </row>
    <row r="70" s="31" customFormat="1" ht="63" spans="1:15">
      <c r="A70" s="90">
        <v>6</v>
      </c>
      <c r="B70" s="91" t="s">
        <v>92</v>
      </c>
      <c r="C70" s="92">
        <v>100</v>
      </c>
      <c r="D70" s="93" t="s">
        <v>87</v>
      </c>
      <c r="E70" s="92">
        <v>898</v>
      </c>
      <c r="F70" s="94">
        <f t="shared" si="11"/>
        <v>6.32171770503344</v>
      </c>
      <c r="G70" s="92">
        <f t="shared" si="14"/>
        <v>2895.9</v>
      </c>
      <c r="H70" s="92">
        <v>2790.8</v>
      </c>
      <c r="I70" s="92">
        <v>105.1</v>
      </c>
      <c r="J70" s="94">
        <f t="shared" si="12"/>
        <v>2.54124175888785</v>
      </c>
      <c r="K70" s="92">
        <v>21</v>
      </c>
      <c r="L70" s="92">
        <v>14205</v>
      </c>
      <c r="M70" s="92">
        <f t="shared" si="13"/>
        <v>113956.1</v>
      </c>
      <c r="N70" s="92">
        <v>110567.9</v>
      </c>
      <c r="O70" s="92">
        <v>3388.2</v>
      </c>
    </row>
    <row r="71" s="31" customFormat="1" ht="63" spans="1:15">
      <c r="A71" s="90">
        <v>7</v>
      </c>
      <c r="B71" s="91" t="s">
        <v>93</v>
      </c>
      <c r="C71" s="92">
        <v>100</v>
      </c>
      <c r="D71" s="93" t="s">
        <v>87</v>
      </c>
      <c r="E71" s="92">
        <v>1056</v>
      </c>
      <c r="F71" s="94">
        <f t="shared" si="11"/>
        <v>7.43400211193242</v>
      </c>
      <c r="G71" s="92">
        <f t="shared" si="14"/>
        <v>5199.3</v>
      </c>
      <c r="H71" s="92">
        <v>5054.9</v>
      </c>
      <c r="I71" s="92">
        <v>144.4</v>
      </c>
      <c r="J71" s="94">
        <f t="shared" si="12"/>
        <v>4.56254645429249</v>
      </c>
      <c r="K71" s="92">
        <v>21</v>
      </c>
      <c r="L71" s="92">
        <v>14205</v>
      </c>
      <c r="M71" s="92">
        <f t="shared" si="13"/>
        <v>113956.1</v>
      </c>
      <c r="N71" s="92">
        <v>110567.9</v>
      </c>
      <c r="O71" s="92">
        <v>3388.2</v>
      </c>
    </row>
    <row r="72" s="31" customFormat="1" ht="63" spans="1:15">
      <c r="A72" s="90">
        <v>8</v>
      </c>
      <c r="B72" s="91" t="s">
        <v>94</v>
      </c>
      <c r="C72" s="92">
        <v>100</v>
      </c>
      <c r="D72" s="93" t="s">
        <v>87</v>
      </c>
      <c r="E72" s="92">
        <v>768</v>
      </c>
      <c r="F72" s="94">
        <f t="shared" si="11"/>
        <v>5.4065469904963</v>
      </c>
      <c r="G72" s="92">
        <f t="shared" si="14"/>
        <v>2897.1</v>
      </c>
      <c r="H72" s="92">
        <v>2798.5</v>
      </c>
      <c r="I72" s="92">
        <v>98.6</v>
      </c>
      <c r="J72" s="94">
        <f t="shared" si="12"/>
        <v>2.54229479597845</v>
      </c>
      <c r="K72" s="92">
        <v>21</v>
      </c>
      <c r="L72" s="92">
        <v>14205</v>
      </c>
      <c r="M72" s="92">
        <f t="shared" si="13"/>
        <v>113956.1</v>
      </c>
      <c r="N72" s="92">
        <v>110567.9</v>
      </c>
      <c r="O72" s="92">
        <v>3388.2</v>
      </c>
    </row>
    <row r="73" s="31" customFormat="1" ht="47.25" spans="1:15">
      <c r="A73" s="90">
        <v>9</v>
      </c>
      <c r="B73" s="91" t="s">
        <v>95</v>
      </c>
      <c r="C73" s="92">
        <v>100</v>
      </c>
      <c r="D73" s="93" t="s">
        <v>87</v>
      </c>
      <c r="E73" s="92">
        <v>424</v>
      </c>
      <c r="F73" s="94">
        <f t="shared" si="11"/>
        <v>2.9848644843365</v>
      </c>
      <c r="G73" s="92">
        <f t="shared" si="14"/>
        <v>1230</v>
      </c>
      <c r="H73" s="92">
        <v>1169</v>
      </c>
      <c r="I73" s="92">
        <v>61</v>
      </c>
      <c r="J73" s="94">
        <f t="shared" si="12"/>
        <v>1.0793630178639</v>
      </c>
      <c r="K73" s="92">
        <v>21</v>
      </c>
      <c r="L73" s="92">
        <v>14205</v>
      </c>
      <c r="M73" s="92">
        <f t="shared" si="13"/>
        <v>113956.1</v>
      </c>
      <c r="N73" s="92">
        <v>110567.9</v>
      </c>
      <c r="O73" s="92">
        <v>3388.2</v>
      </c>
    </row>
    <row r="74" s="31" customFormat="1" ht="47.25" spans="1:15">
      <c r="A74" s="90">
        <v>10</v>
      </c>
      <c r="B74" s="91" t="s">
        <v>96</v>
      </c>
      <c r="C74" s="92">
        <v>100</v>
      </c>
      <c r="D74" s="93" t="s">
        <v>87</v>
      </c>
      <c r="E74" s="92">
        <v>508</v>
      </c>
      <c r="F74" s="94">
        <f t="shared" si="11"/>
        <v>3.57620556142203</v>
      </c>
      <c r="G74" s="92">
        <f t="shared" si="14"/>
        <v>2110.5</v>
      </c>
      <c r="H74" s="92">
        <v>2016</v>
      </c>
      <c r="I74" s="92">
        <v>94.5</v>
      </c>
      <c r="J74" s="94">
        <f t="shared" si="12"/>
        <v>1.85202898309086</v>
      </c>
      <c r="K74" s="92">
        <v>21</v>
      </c>
      <c r="L74" s="92">
        <v>14205</v>
      </c>
      <c r="M74" s="92">
        <f t="shared" si="13"/>
        <v>113956.1</v>
      </c>
      <c r="N74" s="92">
        <v>110567.9</v>
      </c>
      <c r="O74" s="92">
        <v>3388.2</v>
      </c>
    </row>
    <row r="75" s="31" customFormat="1" ht="47.25" spans="1:15">
      <c r="A75" s="90">
        <v>11</v>
      </c>
      <c r="B75" s="91" t="s">
        <v>97</v>
      </c>
      <c r="C75" s="92">
        <v>100</v>
      </c>
      <c r="D75" s="93" t="s">
        <v>87</v>
      </c>
      <c r="E75" s="92">
        <v>418</v>
      </c>
      <c r="F75" s="94">
        <f t="shared" si="11"/>
        <v>2.94262583597325</v>
      </c>
      <c r="G75" s="92">
        <f t="shared" si="14"/>
        <v>3098.3</v>
      </c>
      <c r="H75" s="92">
        <v>3015.3</v>
      </c>
      <c r="I75" s="92">
        <v>83</v>
      </c>
      <c r="J75" s="94">
        <f t="shared" si="12"/>
        <v>2.71885401483554</v>
      </c>
      <c r="K75" s="92">
        <v>21</v>
      </c>
      <c r="L75" s="92">
        <v>14205</v>
      </c>
      <c r="M75" s="92">
        <f t="shared" si="13"/>
        <v>113956.1</v>
      </c>
      <c r="N75" s="92">
        <v>110567.9</v>
      </c>
      <c r="O75" s="92">
        <v>3388.2</v>
      </c>
    </row>
    <row r="76" s="31" customFormat="1" ht="47.25" spans="1:15">
      <c r="A76" s="90">
        <v>12</v>
      </c>
      <c r="B76" s="91" t="s">
        <v>98</v>
      </c>
      <c r="C76" s="92">
        <v>100</v>
      </c>
      <c r="D76" s="93" t="s">
        <v>87</v>
      </c>
      <c r="E76" s="92">
        <v>323</v>
      </c>
      <c r="F76" s="94">
        <f t="shared" si="11"/>
        <v>2.27384723688842</v>
      </c>
      <c r="G76" s="92">
        <f t="shared" si="14"/>
        <v>862.3</v>
      </c>
      <c r="H76" s="92">
        <v>841.3</v>
      </c>
      <c r="I76" s="92">
        <v>21</v>
      </c>
      <c r="J76" s="94">
        <f t="shared" si="12"/>
        <v>0.75669490268621</v>
      </c>
      <c r="K76" s="92">
        <v>21</v>
      </c>
      <c r="L76" s="92">
        <v>14205</v>
      </c>
      <c r="M76" s="92">
        <f t="shared" si="13"/>
        <v>113956.1</v>
      </c>
      <c r="N76" s="92">
        <v>110567.9</v>
      </c>
      <c r="O76" s="92">
        <v>3388.2</v>
      </c>
    </row>
    <row r="77" s="31" customFormat="1" ht="47.25" spans="1:15">
      <c r="A77" s="90">
        <v>13</v>
      </c>
      <c r="B77" s="91" t="s">
        <v>99</v>
      </c>
      <c r="C77" s="92">
        <v>100</v>
      </c>
      <c r="D77" s="93" t="s">
        <v>87</v>
      </c>
      <c r="E77" s="92">
        <v>378</v>
      </c>
      <c r="F77" s="94">
        <f t="shared" si="11"/>
        <v>2.6610348468849</v>
      </c>
      <c r="G77" s="92">
        <f t="shared" si="14"/>
        <v>1450.3</v>
      </c>
      <c r="H77" s="92">
        <v>1369.3</v>
      </c>
      <c r="I77" s="92">
        <v>81</v>
      </c>
      <c r="J77" s="94">
        <f t="shared" si="12"/>
        <v>1.27268307707968</v>
      </c>
      <c r="K77" s="92">
        <v>21</v>
      </c>
      <c r="L77" s="92">
        <v>14205</v>
      </c>
      <c r="M77" s="92">
        <f t="shared" si="13"/>
        <v>113956.1</v>
      </c>
      <c r="N77" s="92">
        <v>110567.9</v>
      </c>
      <c r="O77" s="92">
        <v>3388.2</v>
      </c>
    </row>
    <row r="78" s="31" customFormat="1" ht="63" spans="1:15">
      <c r="A78" s="90">
        <v>14</v>
      </c>
      <c r="B78" s="91" t="s">
        <v>100</v>
      </c>
      <c r="C78" s="92">
        <v>100</v>
      </c>
      <c r="D78" s="93" t="s">
        <v>87</v>
      </c>
      <c r="E78" s="92">
        <v>682</v>
      </c>
      <c r="F78" s="94">
        <f t="shared" si="11"/>
        <v>4.80112636395635</v>
      </c>
      <c r="G78" s="92">
        <f t="shared" si="14"/>
        <v>1736.9</v>
      </c>
      <c r="H78" s="92">
        <v>1642.9</v>
      </c>
      <c r="I78" s="92">
        <v>94</v>
      </c>
      <c r="J78" s="94">
        <f t="shared" si="12"/>
        <v>1.52418343555106</v>
      </c>
      <c r="K78" s="92">
        <v>21</v>
      </c>
      <c r="L78" s="92">
        <v>14205</v>
      </c>
      <c r="M78" s="92">
        <f t="shared" si="13"/>
        <v>113956.1</v>
      </c>
      <c r="N78" s="92">
        <v>110567.9</v>
      </c>
      <c r="O78" s="92">
        <v>3388.2</v>
      </c>
    </row>
    <row r="79" s="31" customFormat="1" ht="63" spans="1:15">
      <c r="A79" s="90">
        <v>15</v>
      </c>
      <c r="B79" s="91" t="s">
        <v>101</v>
      </c>
      <c r="C79" s="92">
        <v>100</v>
      </c>
      <c r="D79" s="93" t="s">
        <v>87</v>
      </c>
      <c r="E79" s="92">
        <v>495</v>
      </c>
      <c r="F79" s="94">
        <f t="shared" si="11"/>
        <v>3.48468848996832</v>
      </c>
      <c r="G79" s="92">
        <f t="shared" si="14"/>
        <v>1315.7</v>
      </c>
      <c r="H79" s="92">
        <v>1274.7</v>
      </c>
      <c r="I79" s="92">
        <v>41</v>
      </c>
      <c r="J79" s="94">
        <f t="shared" si="12"/>
        <v>1.15456741675084</v>
      </c>
      <c r="K79" s="92">
        <v>21</v>
      </c>
      <c r="L79" s="92">
        <v>14205</v>
      </c>
      <c r="M79" s="92">
        <f t="shared" si="13"/>
        <v>113956.1</v>
      </c>
      <c r="N79" s="92">
        <v>110567.9</v>
      </c>
      <c r="O79" s="92">
        <v>3388.2</v>
      </c>
    </row>
    <row r="80" s="31" customFormat="1" ht="47.25" spans="1:15">
      <c r="A80" s="90">
        <v>16</v>
      </c>
      <c r="B80" s="91" t="s">
        <v>102</v>
      </c>
      <c r="C80" s="92">
        <v>100</v>
      </c>
      <c r="D80" s="93" t="s">
        <v>87</v>
      </c>
      <c r="E80" s="92">
        <v>220</v>
      </c>
      <c r="F80" s="94">
        <f t="shared" si="11"/>
        <v>1.54875043998592</v>
      </c>
      <c r="G80" s="92">
        <f t="shared" si="14"/>
        <v>598.3</v>
      </c>
      <c r="H80" s="92">
        <v>568.3</v>
      </c>
      <c r="I80" s="92">
        <v>30</v>
      </c>
      <c r="J80" s="94">
        <f t="shared" si="12"/>
        <v>0.525026742754447</v>
      </c>
      <c r="K80" s="92">
        <v>21</v>
      </c>
      <c r="L80" s="92">
        <v>14205</v>
      </c>
      <c r="M80" s="92">
        <f t="shared" si="13"/>
        <v>113956.1</v>
      </c>
      <c r="N80" s="92">
        <v>110567.9</v>
      </c>
      <c r="O80" s="92">
        <v>3388.2</v>
      </c>
    </row>
    <row r="81" s="31" customFormat="1" ht="47.25" spans="1:15">
      <c r="A81" s="90">
        <v>17</v>
      </c>
      <c r="B81" s="91" t="s">
        <v>103</v>
      </c>
      <c r="C81" s="92">
        <v>100</v>
      </c>
      <c r="D81" s="93" t="s">
        <v>87</v>
      </c>
      <c r="E81" s="92">
        <v>366</v>
      </c>
      <c r="F81" s="94">
        <f t="shared" si="11"/>
        <v>2.57655755015839</v>
      </c>
      <c r="G81" s="92">
        <f t="shared" si="14"/>
        <v>1398.6</v>
      </c>
      <c r="H81" s="92">
        <v>1351.6</v>
      </c>
      <c r="I81" s="92">
        <v>47</v>
      </c>
      <c r="J81" s="94">
        <f t="shared" si="12"/>
        <v>1.22731472909305</v>
      </c>
      <c r="K81" s="92">
        <v>21</v>
      </c>
      <c r="L81" s="92">
        <v>14205</v>
      </c>
      <c r="M81" s="92">
        <f t="shared" si="13"/>
        <v>113956.1</v>
      </c>
      <c r="N81" s="92">
        <v>110567.9</v>
      </c>
      <c r="O81" s="92">
        <v>3388.2</v>
      </c>
    </row>
    <row r="82" s="31" customFormat="1" ht="47.25" spans="1:15">
      <c r="A82" s="90">
        <v>18</v>
      </c>
      <c r="B82" s="91" t="s">
        <v>104</v>
      </c>
      <c r="C82" s="92">
        <v>100</v>
      </c>
      <c r="D82" s="93" t="s">
        <v>87</v>
      </c>
      <c r="E82" s="92">
        <v>628</v>
      </c>
      <c r="F82" s="94">
        <f t="shared" si="11"/>
        <v>4.42097852868708</v>
      </c>
      <c r="G82" s="92">
        <f t="shared" si="14"/>
        <v>2418.1</v>
      </c>
      <c r="H82" s="92">
        <v>2330.1</v>
      </c>
      <c r="I82" s="92">
        <v>88</v>
      </c>
      <c r="J82" s="94">
        <f t="shared" si="12"/>
        <v>2.12195749064771</v>
      </c>
      <c r="K82" s="92">
        <v>21</v>
      </c>
      <c r="L82" s="92">
        <v>14205</v>
      </c>
      <c r="M82" s="92">
        <f t="shared" si="13"/>
        <v>113956.1</v>
      </c>
      <c r="N82" s="92">
        <v>110567.9</v>
      </c>
      <c r="O82" s="92">
        <v>3388.2</v>
      </c>
    </row>
    <row r="83" s="31" customFormat="1" ht="47.25" spans="1:15">
      <c r="A83" s="90">
        <v>19</v>
      </c>
      <c r="B83" s="91" t="s">
        <v>105</v>
      </c>
      <c r="C83" s="92">
        <v>100</v>
      </c>
      <c r="D83" s="93" t="s">
        <v>87</v>
      </c>
      <c r="E83" s="92">
        <v>691</v>
      </c>
      <c r="F83" s="94">
        <f t="shared" si="11"/>
        <v>4.86448433650123</v>
      </c>
      <c r="G83" s="92">
        <f t="shared" si="14"/>
        <v>2544.9</v>
      </c>
      <c r="H83" s="92">
        <v>2439.8</v>
      </c>
      <c r="I83" s="92">
        <v>105.1</v>
      </c>
      <c r="J83" s="94">
        <f t="shared" si="12"/>
        <v>2.23322840988767</v>
      </c>
      <c r="K83" s="92">
        <v>21</v>
      </c>
      <c r="L83" s="92">
        <v>14205</v>
      </c>
      <c r="M83" s="92">
        <f t="shared" si="13"/>
        <v>113956.1</v>
      </c>
      <c r="N83" s="92">
        <v>110567.9</v>
      </c>
      <c r="O83" s="92">
        <v>3388.2</v>
      </c>
    </row>
    <row r="84" s="31" customFormat="1" ht="63" spans="1:15">
      <c r="A84" s="90">
        <v>20</v>
      </c>
      <c r="B84" s="91" t="s">
        <v>106</v>
      </c>
      <c r="C84" s="92">
        <v>100</v>
      </c>
      <c r="D84" s="93" t="s">
        <v>87</v>
      </c>
      <c r="E84" s="92">
        <v>1046</v>
      </c>
      <c r="F84" s="94">
        <f t="shared" si="11"/>
        <v>7.36360436466033</v>
      </c>
      <c r="G84" s="92">
        <f t="shared" si="14"/>
        <v>3289</v>
      </c>
      <c r="H84" s="92">
        <v>3142</v>
      </c>
      <c r="I84" s="92">
        <v>147</v>
      </c>
      <c r="J84" s="94">
        <f t="shared" si="12"/>
        <v>2.88619915914988</v>
      </c>
      <c r="K84" s="92">
        <v>21</v>
      </c>
      <c r="L84" s="92">
        <v>14205</v>
      </c>
      <c r="M84" s="92">
        <f t="shared" si="13"/>
        <v>113956.1</v>
      </c>
      <c r="N84" s="92">
        <v>110567.9</v>
      </c>
      <c r="O84" s="92">
        <v>3388.2</v>
      </c>
    </row>
    <row r="85" s="31" customFormat="1" ht="47.25" spans="1:15">
      <c r="A85" s="90">
        <v>21</v>
      </c>
      <c r="B85" s="91" t="s">
        <v>107</v>
      </c>
      <c r="C85" s="92">
        <v>100</v>
      </c>
      <c r="D85" s="93" t="s">
        <v>87</v>
      </c>
      <c r="E85" s="92">
        <v>362</v>
      </c>
      <c r="F85" s="94">
        <f t="shared" si="11"/>
        <v>2.54839845124956</v>
      </c>
      <c r="G85" s="92">
        <f t="shared" si="14"/>
        <v>7072.8</v>
      </c>
      <c r="H85" s="92">
        <v>6959.8</v>
      </c>
      <c r="I85" s="92">
        <v>113</v>
      </c>
      <c r="J85" s="94">
        <f t="shared" si="12"/>
        <v>6.20660061199006</v>
      </c>
      <c r="K85" s="92">
        <v>21</v>
      </c>
      <c r="L85" s="92">
        <v>14205</v>
      </c>
      <c r="M85" s="92">
        <f t="shared" si="13"/>
        <v>113956.1</v>
      </c>
      <c r="N85" s="92">
        <v>110567.9</v>
      </c>
      <c r="O85" s="92">
        <v>3388.2</v>
      </c>
    </row>
    <row r="86" s="31" customFormat="1" ht="15.75" spans="1:15">
      <c r="A86" s="90"/>
      <c r="B86" s="91" t="s">
        <v>47</v>
      </c>
      <c r="C86" s="92"/>
      <c r="D86" s="92"/>
      <c r="E86" s="92">
        <f t="shared" ref="E86:J86" si="15">SUM(E65:E85)</f>
        <v>14205</v>
      </c>
      <c r="F86" s="94">
        <f t="shared" si="15"/>
        <v>100</v>
      </c>
      <c r="G86" s="92">
        <f t="shared" si="15"/>
        <v>113956.1</v>
      </c>
      <c r="H86" s="92">
        <f t="shared" si="15"/>
        <v>110567.9</v>
      </c>
      <c r="I86" s="92">
        <f t="shared" si="15"/>
        <v>3388.2</v>
      </c>
      <c r="J86" s="94">
        <f t="shared" si="15"/>
        <v>100</v>
      </c>
      <c r="K86" s="92"/>
      <c r="L86" s="92"/>
      <c r="M86" s="92"/>
      <c r="N86" s="92"/>
      <c r="O86" s="92"/>
    </row>
    <row r="87" ht="29.25" customHeight="1" spans="1:15">
      <c r="A87" s="95" t="s">
        <v>108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</row>
    <row r="88" s="32" customFormat="1" ht="64.5" customHeight="1" spans="1:15">
      <c r="A88" s="97"/>
      <c r="B88" s="64" t="s">
        <v>109</v>
      </c>
      <c r="C88" s="18">
        <v>100</v>
      </c>
      <c r="D88" s="98" t="s">
        <v>110</v>
      </c>
      <c r="E88" s="99">
        <v>258381</v>
      </c>
      <c r="F88" s="99">
        <v>100</v>
      </c>
      <c r="G88" s="100">
        <v>32350.81</v>
      </c>
      <c r="H88" s="100">
        <v>28658.31</v>
      </c>
      <c r="I88" s="100">
        <v>3692.5</v>
      </c>
      <c r="J88" s="100">
        <v>100</v>
      </c>
      <c r="K88" s="100">
        <v>100</v>
      </c>
      <c r="L88" s="100">
        <v>258381</v>
      </c>
      <c r="M88" s="100">
        <v>32350.31</v>
      </c>
      <c r="N88" s="100">
        <v>28658.31</v>
      </c>
      <c r="O88" s="100">
        <v>3692.5</v>
      </c>
    </row>
    <row r="89" s="33" customFormat="1" ht="15.75" customHeight="1" spans="1:15">
      <c r="A89" s="101" t="s">
        <v>111</v>
      </c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="32" customFormat="1" ht="33" customHeight="1" spans="1:15">
      <c r="A90" s="102"/>
      <c r="B90" s="98" t="s">
        <v>112</v>
      </c>
      <c r="C90" s="18">
        <v>100</v>
      </c>
      <c r="D90" s="103" t="s">
        <v>113</v>
      </c>
      <c r="E90" s="99">
        <v>389</v>
      </c>
      <c r="F90" s="16">
        <f>E90/E92%</f>
        <v>4.05673167170716</v>
      </c>
      <c r="G90" s="104">
        <v>8033.8</v>
      </c>
      <c r="H90" s="104">
        <v>8033.8</v>
      </c>
      <c r="I90" s="99">
        <v>0</v>
      </c>
      <c r="J90" s="94">
        <f t="shared" ref="J90:J91" si="16">G90*100/M90</f>
        <v>32.5917451662894</v>
      </c>
      <c r="K90" s="18">
        <v>2</v>
      </c>
      <c r="L90" s="99">
        <f>E92</f>
        <v>9589</v>
      </c>
      <c r="M90" s="104">
        <f>G92</f>
        <v>24649.8</v>
      </c>
      <c r="N90" s="104">
        <f>H92</f>
        <v>22868.1</v>
      </c>
      <c r="O90" s="99">
        <f>I92</f>
        <v>1781.7</v>
      </c>
    </row>
    <row r="91" s="32" customFormat="1" ht="33" customHeight="1" spans="1:15">
      <c r="A91" s="102"/>
      <c r="B91" s="98" t="s">
        <v>114</v>
      </c>
      <c r="C91" s="18">
        <v>100</v>
      </c>
      <c r="D91" s="103" t="s">
        <v>113</v>
      </c>
      <c r="E91" s="99">
        <v>9200</v>
      </c>
      <c r="F91" s="16">
        <f>E91/E92%</f>
        <v>95.9432683282928</v>
      </c>
      <c r="G91" s="104">
        <f>H91+I91</f>
        <v>16616</v>
      </c>
      <c r="H91" s="104">
        <v>14834.3</v>
      </c>
      <c r="I91" s="99">
        <v>1781.7</v>
      </c>
      <c r="J91" s="94">
        <f t="shared" si="16"/>
        <v>67.4082548337106</v>
      </c>
      <c r="K91" s="18">
        <v>2</v>
      </c>
      <c r="L91" s="99">
        <f>E92</f>
        <v>9589</v>
      </c>
      <c r="M91" s="104">
        <v>24649.8</v>
      </c>
      <c r="N91" s="104">
        <v>22868.1</v>
      </c>
      <c r="O91" s="99">
        <v>1782</v>
      </c>
    </row>
    <row r="92" spans="5:9">
      <c r="E92" s="105">
        <f>E90+E91</f>
        <v>9589</v>
      </c>
      <c r="F92" s="106">
        <f>SUM(F90:F91)</f>
        <v>100</v>
      </c>
      <c r="G92" s="107">
        <f>SUM(G90:G91)</f>
        <v>24649.8</v>
      </c>
      <c r="H92" s="107">
        <f>SUM(H90:H91)</f>
        <v>22868.1</v>
      </c>
      <c r="I92" s="105">
        <f>SUM(I90:I91)</f>
        <v>1781.7</v>
      </c>
    </row>
  </sheetData>
  <mergeCells count="22">
    <mergeCell ref="A2:O2"/>
    <mergeCell ref="A3:O3"/>
    <mergeCell ref="A4:O4"/>
    <mergeCell ref="E6:J6"/>
    <mergeCell ref="K6:O6"/>
    <mergeCell ref="G7:I7"/>
    <mergeCell ref="M7:O7"/>
    <mergeCell ref="A10:O10"/>
    <mergeCell ref="A38:O38"/>
    <mergeCell ref="A61:O61"/>
    <mergeCell ref="A64:O64"/>
    <mergeCell ref="A87:O87"/>
    <mergeCell ref="A89:O89"/>
    <mergeCell ref="A6:A8"/>
    <mergeCell ref="B6:B8"/>
    <mergeCell ref="C6:C8"/>
    <mergeCell ref="D6:D8"/>
    <mergeCell ref="E7:E8"/>
    <mergeCell ref="F7:F8"/>
    <mergeCell ref="J7:J8"/>
    <mergeCell ref="K7:K8"/>
    <mergeCell ref="L7:L8"/>
  </mergeCells>
  <pageMargins left="0" right="0" top="0" bottom="0" header="0.31496062992126" footer="0.31496062992126"/>
  <pageSetup paperSize="9" scale="36" orientation="portrait"/>
  <headerFooter/>
  <rowBreaks count="1" manualBreakCount="1">
    <brk id="5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"/>
  <sheetViews>
    <sheetView workbookViewId="0">
      <selection activeCell="H15" sqref="H15"/>
    </sheetView>
  </sheetViews>
  <sheetFormatPr defaultColWidth="9" defaultRowHeight="15"/>
  <cols>
    <col min="1" max="1" width="7" customWidth="1"/>
    <col min="2" max="2" width="22.4285714285714" customWidth="1"/>
    <col min="3" max="3" width="20.7142857142857" customWidth="1"/>
    <col min="4" max="4" width="18" customWidth="1"/>
    <col min="5" max="6" width="18.2857142857143" customWidth="1"/>
    <col min="7" max="8" width="18.8571428571429" customWidth="1"/>
    <col min="9" max="9" width="17" customWidth="1"/>
    <col min="10" max="10" width="17.8571428571429" customWidth="1"/>
  </cols>
  <sheetData>
    <row r="1" ht="39.75" customHeight="1" spans="1:10">
      <c r="A1" s="2" t="s">
        <v>115</v>
      </c>
      <c r="B1" s="2"/>
      <c r="C1" s="2"/>
      <c r="D1" s="2"/>
      <c r="E1" s="2"/>
      <c r="F1" s="2"/>
      <c r="G1" s="2"/>
      <c r="H1" s="2"/>
      <c r="I1" s="2"/>
      <c r="J1" s="2"/>
    </row>
    <row r="2" ht="24" customHeight="1" spans="1:10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</row>
    <row r="3" ht="12.75" customHeight="1" spans="1:10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</row>
    <row r="4" ht="15.75" spans="1:8">
      <c r="A4" s="5"/>
      <c r="B4" s="5"/>
      <c r="C4" s="5"/>
      <c r="D4" s="5"/>
      <c r="E4" s="5"/>
      <c r="F4" s="5"/>
      <c r="G4" s="5"/>
      <c r="H4" s="5"/>
    </row>
    <row r="5" ht="127.5" spans="1:10">
      <c r="A5" s="6" t="s">
        <v>4</v>
      </c>
      <c r="B5" s="7" t="s">
        <v>116</v>
      </c>
      <c r="C5" s="7" t="s">
        <v>6</v>
      </c>
      <c r="D5" s="7" t="s">
        <v>7</v>
      </c>
      <c r="E5" s="7" t="s">
        <v>117</v>
      </c>
      <c r="F5" s="8" t="s">
        <v>11</v>
      </c>
      <c r="G5" s="7" t="s">
        <v>118</v>
      </c>
      <c r="H5" s="8" t="s">
        <v>13</v>
      </c>
      <c r="I5" s="7" t="s">
        <v>119</v>
      </c>
      <c r="J5" s="7" t="s">
        <v>120</v>
      </c>
    </row>
    <row r="6" ht="63" spans="1:10">
      <c r="A6" s="9">
        <v>1</v>
      </c>
      <c r="B6" s="10" t="s">
        <v>121</v>
      </c>
      <c r="C6" s="11">
        <v>100</v>
      </c>
      <c r="D6" s="12" t="s">
        <v>122</v>
      </c>
      <c r="E6" s="13" t="s">
        <v>123</v>
      </c>
      <c r="F6" s="13">
        <v>100</v>
      </c>
      <c r="G6" s="13">
        <v>65060.2</v>
      </c>
      <c r="H6" s="13">
        <v>100</v>
      </c>
      <c r="I6" s="13">
        <v>1</v>
      </c>
      <c r="J6" s="13">
        <v>0</v>
      </c>
    </row>
    <row r="7" s="1" customFormat="1" ht="78.75" spans="1:10">
      <c r="A7" s="14">
        <v>2</v>
      </c>
      <c r="B7" s="15" t="s">
        <v>124</v>
      </c>
      <c r="C7" s="16">
        <v>100</v>
      </c>
      <c r="D7" s="17" t="s">
        <v>125</v>
      </c>
      <c r="E7" s="17"/>
      <c r="F7" s="18">
        <v>20</v>
      </c>
      <c r="G7" s="19">
        <v>26069</v>
      </c>
      <c r="H7" s="20">
        <v>20</v>
      </c>
      <c r="I7" s="18">
        <v>5</v>
      </c>
      <c r="J7" s="18">
        <v>0</v>
      </c>
    </row>
    <row r="8" ht="78.75" spans="1:10">
      <c r="A8" s="21">
        <v>3</v>
      </c>
      <c r="B8" s="10" t="s">
        <v>126</v>
      </c>
      <c r="C8" s="22">
        <v>100</v>
      </c>
      <c r="D8" s="11" t="s">
        <v>127</v>
      </c>
      <c r="E8" s="23" t="s">
        <v>128</v>
      </c>
      <c r="F8" s="24"/>
      <c r="G8" s="24"/>
      <c r="H8" s="24"/>
      <c r="I8" s="24"/>
      <c r="J8" s="27"/>
    </row>
    <row r="9" ht="47.25" spans="1:10">
      <c r="A9" s="25">
        <v>4</v>
      </c>
      <c r="B9" s="26" t="s">
        <v>129</v>
      </c>
      <c r="C9" s="22">
        <v>100</v>
      </c>
      <c r="D9" s="12" t="s">
        <v>130</v>
      </c>
      <c r="E9" s="23" t="s">
        <v>128</v>
      </c>
      <c r="F9" s="24"/>
      <c r="G9" s="24"/>
      <c r="H9" s="24"/>
      <c r="I9" s="24"/>
      <c r="J9" s="27"/>
    </row>
  </sheetData>
  <mergeCells count="5">
    <mergeCell ref="A1:J1"/>
    <mergeCell ref="A2:J2"/>
    <mergeCell ref="A3:J3"/>
    <mergeCell ref="E8:J8"/>
    <mergeCell ref="E9:J9"/>
  </mergeCells>
  <pageMargins left="0.118110236220472" right="0.118110236220472" top="0.748031496062992" bottom="0.748031496062992" header="0.31496062992126" footer="0.31496062992126"/>
  <pageSetup paperSize="9" scale="8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для заполнения бюджетники</vt:lpstr>
      <vt:lpstr>для заполнения МУП, АО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ekonom</cp:lastModifiedBy>
  <dcterms:created xsi:type="dcterms:W3CDTF">2006-09-16T00:00:00Z</dcterms:created>
  <dcterms:modified xsi:type="dcterms:W3CDTF">2022-12-27T05:44:22Z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24577FD56728445BB2E3BA9F00CCC906</vt:lpwstr>
  </property>
  <property fmtid="{D5CDD505-2E9C-101B-9397-08002B2CF9AE}" pid="3" name="KSOProductBuildVer">
    <vt:lpwstr>1049-11.2.0.11440</vt:lpwstr>
  </property>
</Properties>
</file>