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для заполнения бюджетники" sheetId="1" r:id="rId1"/>
    <sheet name="для заполнения МУП, АО" sheetId="2" r:id="rId2"/>
  </sheets>
  <definedNames>
    <definedName name="_xlnm.Print_Titles" localSheetId="0">'для заполнения бюджетники'!$6:$8</definedName>
    <definedName name="_xlnm.Print_Titles" localSheetId="1">'для заполнения МУП, АО'!$5:$5</definedName>
    <definedName name="_xlnm.Print_Area" localSheetId="1">'для заполнения МУП, АО'!$A$1:$I$11</definedName>
  </definedNames>
  <calcPr calcId="144525"/>
</workbook>
</file>

<file path=xl/sharedStrings.xml><?xml version="1.0" encoding="utf-8"?>
<sst xmlns="http://schemas.openxmlformats.org/spreadsheetml/2006/main" count="280" uniqueCount="167">
  <si>
    <t>Приложение 1</t>
  </si>
  <si>
    <t>Отчет о деятельности хозяйствующих субъектов, доля участия Белгородской области или муниципального образования 
в которых составляет 50 и более процентов, за 2021год</t>
  </si>
  <si>
    <t>муниципальный район "Прохоровский район"</t>
  </si>
  <si>
    <t>(наименование муниципального образования)</t>
  </si>
  <si>
    <t>Номер</t>
  </si>
  <si>
    <t>Наименование хозяйствующего субъекта</t>
  </si>
  <si>
    <t xml:space="preserve">ИНН </t>
  </si>
  <si>
    <t>ОКВЭД</t>
  </si>
  <si>
    <t>Суммарная доля участия (собственности) государства (субъекта РФ и муниципалитетов) в хозяйствующем субъекте, в процентах</t>
  </si>
  <si>
    <t>Наименование рынка присутствия хозяйствующего субъекта</t>
  </si>
  <si>
    <t>По хозяйствующиим субъектам</t>
  </si>
  <si>
    <t>Кол-во предоставленных услуг, единиц</t>
  </si>
  <si>
    <t>Рыночная доля хозяйствующего субъекта в натуральном выражении (по объёмам реализованных товаров/ работ/услуг), в процентах</t>
  </si>
  <si>
    <t>Объем поступивших денежный средств (тыс. рублей)</t>
  </si>
  <si>
    <t>Рыночная доля хозяйствующего субъекта в стоимостном выражении (по выручке от реализации товаров/ работ/услуг), в процентах</t>
  </si>
  <si>
    <t>Всего</t>
  </si>
  <si>
    <t xml:space="preserve">в т.ч. общий объём выделенных бюджетных средств (содержание организации, заработная плата)  </t>
  </si>
  <si>
    <t>в т.ч. из внебюджетных источников (платные услуги)</t>
  </si>
  <si>
    <t>Рынок услуг дошкольного образования</t>
  </si>
  <si>
    <t>МБДОУ «Детский сад «Сказка» с. Беленихино</t>
  </si>
  <si>
    <t>80.10.1 Дошкольное образование</t>
  </si>
  <si>
    <t>МБДОУ «Детский сад общеразвивающего вида №2 «Родничок» п. Прохоровка</t>
  </si>
  <si>
    <t>МБДОУ «Детский сад общеразвивающего вида№1 «Ромашка» п. Прохоровка</t>
  </si>
  <si>
    <t>МБДОУ «Детский сад №3 «Ивушка» п. Прохоровка</t>
  </si>
  <si>
    <t>МБДОУ «Детский сад «Малыш» с. Вязовое</t>
  </si>
  <si>
    <t>МБДОУ «Детский сад «Улыбка» с. Масловка</t>
  </si>
  <si>
    <t>МБДОУ «Детский сад «Ольха» с. Подольхи</t>
  </si>
  <si>
    <t>МБДОУ «Детский сад «Лучик» с. Прелестное</t>
  </si>
  <si>
    <t>МБДОУ «Детский сад «Капелька» с. Призначное</t>
  </si>
  <si>
    <t>МБДОУ «Детский сад "Золотой ключик" с. Ржавец</t>
  </si>
  <si>
    <t>МАДОУ "Детский сад №4 «Березка» п. Прохоровка</t>
  </si>
  <si>
    <t>МБДОУ «Детский сад «Дюймовочка» с. Береговое</t>
  </si>
  <si>
    <t>МБУ «Детский сад п. Политотдельский»</t>
  </si>
  <si>
    <t>МБДОУ «Детский сад «Колокольчик» с. Журавка</t>
  </si>
  <si>
    <t>Итого</t>
  </si>
  <si>
    <t>Рынок услуг общего образования</t>
  </si>
  <si>
    <t>МБОУ "Береговская СОШ"</t>
  </si>
  <si>
    <t>80.21.2 Среднее (полное) общее образование</t>
  </si>
  <si>
    <t>МБОУ "Вязовская СОШ"</t>
  </si>
  <si>
    <t>МБОУ "Журавская СОШ"</t>
  </si>
  <si>
    <t>МБОУ "Кривошеевская СОШ"</t>
  </si>
  <si>
    <t>МБОУ "Лучковская СОШ"</t>
  </si>
  <si>
    <t>МБОУ "Маломаяченская СОШ"</t>
  </si>
  <si>
    <t>МБОУ "Подолешенская СОШ"</t>
  </si>
  <si>
    <t>МБОУ "Прелестненская СОШ"</t>
  </si>
  <si>
    <t>МБОУ "Призначенская СОШ"</t>
  </si>
  <si>
    <t>МБОУ "Плотавская СОШ"</t>
  </si>
  <si>
    <t>МБОУ "Радьковская СОШ"</t>
  </si>
  <si>
    <t>МБОУ "Ржавецкая СОШ"</t>
  </si>
  <si>
    <t>МБОУ "Холоднянская СОШ"</t>
  </si>
  <si>
    <t>МБОУ "Шаховская СОШ"</t>
  </si>
  <si>
    <t>МБОУ "Большанская ООШ"</t>
  </si>
  <si>
    <t>МБОУ "Донецкая ООШ"</t>
  </si>
  <si>
    <t>МБОУ "Коломыцевская ООШ"</t>
  </si>
  <si>
    <t>МБОУ "Масловская ООШ"</t>
  </si>
  <si>
    <t>МБОУ "Сагайдаченская ООШ"</t>
  </si>
  <si>
    <t>МБОУ "Прохоровская гимназия"</t>
  </si>
  <si>
    <t>Рынок услуг среднего профессионального образования</t>
  </si>
  <si>
    <t>Рынок услуг дополнительного образования детей (кружки, секции и пр.)</t>
  </si>
  <si>
    <t>МБУ ДО "ДЮЦ"</t>
  </si>
  <si>
    <t>85.41.9 Образование дополнительное детей и взрослых прочее</t>
  </si>
  <si>
    <t>Рынок услуг дополнительного образования детей</t>
  </si>
  <si>
    <t xml:space="preserve"> Рынок медицинских услуг</t>
  </si>
  <si>
    <t>Рынок услуг розничной торговли лекартсвенными препаратами, медицинскими изделиями и сопутствующими товарами</t>
  </si>
  <si>
    <t>Рынок услуг психолого-педагогического сопровождения детей с ограниченными возможностями здоровья (консультативные услуги, патронаж и пр.)</t>
  </si>
  <si>
    <t>Рынок социальных услуг</t>
  </si>
  <si>
    <t>МБУ "КЦСОН Прохоровского района"</t>
  </si>
  <si>
    <t>88.10</t>
  </si>
  <si>
    <t xml:space="preserve">рынок услуг социального обслуживания населения 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</si>
  <si>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</si>
  <si>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</si>
  <si>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благоустройству городской среды</t>
  </si>
  <si>
    <t>МБУ"Чистый город"</t>
  </si>
  <si>
    <t>3115004430</t>
  </si>
  <si>
    <t>81.29.2</t>
  </si>
  <si>
    <t>Благоустройство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</si>
  <si>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</si>
  <si>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 xml:space="preserve">Рынок ритуальных услуг </t>
  </si>
  <si>
    <t>Рынок газомоторного топлива</t>
  </si>
  <si>
    <t xml:space="preserve">Рынок оказания услуг по перевозке пассажиров автомобильным транспортом по муниципальным маршрутам регулярных перевозок 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</si>
  <si>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</si>
  <si>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 xml:space="preserve">Рынок оказания услуг по перевозке пассажиров и багажа легковым такси на территории субъекта Российской Федерации 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</si>
  <si>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</si>
  <si>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сети Интернет</t>
  </si>
  <si>
    <t>Рынок IT-услуг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</si>
  <si>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</si>
  <si>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</si>
  <si>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</si>
  <si>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кадастровых и землеустроительных работ</t>
  </si>
  <si>
    <t>Рынок добычи общераспространенных полезных ископаемых на участках недр местного значения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</si>
  <si>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</si>
  <si>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</si>
  <si>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</si>
  <si>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реализации сельскохозяйственной продукции</t>
  </si>
  <si>
    <t>Рынок лабораторных исследований для выдачи ветеринарных сопроводительных документов</t>
  </si>
  <si>
    <t>Рынок племенного животноводства</t>
  </si>
  <si>
    <t>Рынок семеневодства</t>
  </si>
  <si>
    <t>Сфера наружной рекламы</t>
  </si>
  <si>
    <t>Рынок финансовых услуг</t>
  </si>
  <si>
    <t>Рынок туристических услуг</t>
  </si>
  <si>
    <t>3</t>
  </si>
  <si>
    <t>МБУК "Парк регионального значения "Ключи"</t>
  </si>
  <si>
    <t>93.2 Деятельность в области отдыха и развлечений</t>
  </si>
  <si>
    <t>Прочие сферы</t>
  </si>
  <si>
    <t>Рынок услуг в сфере культуры  (театры, библиотеки, дома культуры и пр.)</t>
  </si>
  <si>
    <t>1</t>
  </si>
  <si>
    <t>МКУК "Централизованная библиотечная система Прохоровского района"</t>
  </si>
  <si>
    <t>91.01 Деятельность библиотек и архивов</t>
  </si>
  <si>
    <t>Рынок услуг в сфере культуры</t>
  </si>
  <si>
    <t>2</t>
  </si>
  <si>
    <t>МБУК "ЦКР п.Прохоровка"</t>
  </si>
  <si>
    <t>90.04 Деятельность учреждений культуры и искусства</t>
  </si>
  <si>
    <t>МКУК "Маломаяченский сельский Дом культуры"</t>
  </si>
  <si>
    <t>5</t>
  </si>
  <si>
    <t>МКУК "Беленихинский сельский Дом культуры"</t>
  </si>
  <si>
    <t>6</t>
  </si>
  <si>
    <t>МКУК "Кривошеевский сельский Дом культуры"</t>
  </si>
  <si>
    <t>7</t>
  </si>
  <si>
    <t>МКУК "Подолешенский сельский Дом культуры"</t>
  </si>
  <si>
    <t>8</t>
  </si>
  <si>
    <t>МКУК "Призначенский сельский Дом культуры"</t>
  </si>
  <si>
    <t>9</t>
  </si>
  <si>
    <t>МКУК "Плотавский сельский Дом культуры"</t>
  </si>
  <si>
    <t>10</t>
  </si>
  <si>
    <t>МКУК "Радьковский сельский Дом культуры"</t>
  </si>
  <si>
    <t>11</t>
  </si>
  <si>
    <t>МКУК "Вязовский сельский Дом культуры"</t>
  </si>
  <si>
    <t>12</t>
  </si>
  <si>
    <t>МКУК "Петровский сельский Дом культуры"</t>
  </si>
  <si>
    <t>13</t>
  </si>
  <si>
    <t>МКУК "Журавский сельский Дом культуры"</t>
  </si>
  <si>
    <t>14</t>
  </si>
  <si>
    <t>МКУК "Холоднянский сельский Дом культуры"</t>
  </si>
  <si>
    <t>15</t>
  </si>
  <si>
    <t>МКУК "Коломыцевский сельский Дом культуры"</t>
  </si>
  <si>
    <t>16</t>
  </si>
  <si>
    <t>МКУК "Лучковский сельский Дом культуры"</t>
  </si>
  <si>
    <t>17</t>
  </si>
  <si>
    <t>МКУК "Шаховский сельский Дом культуры"</t>
  </si>
  <si>
    <t>18</t>
  </si>
  <si>
    <t>МКУК "Ржавецкий сельский Дом культуры"</t>
  </si>
  <si>
    <t>19</t>
  </si>
  <si>
    <t>МКУК "Береговской сельский Дом культуры"</t>
  </si>
  <si>
    <t>20</t>
  </si>
  <si>
    <t>МКУК "Прелестненский сельский Дом культуры"</t>
  </si>
  <si>
    <t>21</t>
  </si>
  <si>
    <t>МКУК "Районный организационно-методический центр"</t>
  </si>
  <si>
    <t>Итого:</t>
  </si>
  <si>
    <t>Рынок спортивных услуг и молодежной политики</t>
  </si>
  <si>
    <t>МБУ СШ "Юность"</t>
  </si>
  <si>
    <t>93.11</t>
  </si>
  <si>
    <t>рынок спортивных услуг</t>
  </si>
  <si>
    <t>МБУ ФСК "Олимп"</t>
  </si>
  <si>
    <t>МКУ "ЦМИ МИР"</t>
  </si>
  <si>
    <t>94.99</t>
  </si>
  <si>
    <t>рынок услуг молодёжной политики</t>
  </si>
  <si>
    <t>Отчет о деятельности хозяйствующих субъектов, доля участия или муниципального образования, 
в которых составляет 50 и более процентов, за 2021 год</t>
  </si>
  <si>
    <t>Наименование хозяйствующего субъекта (МУП, АО, ООО)</t>
  </si>
  <si>
    <t>ИНН</t>
  </si>
  <si>
    <t>Муниципальное образование, в ведении которого находится предприятие</t>
  </si>
  <si>
    <t>Суммарная доля участия (собственности) государства 
(субъекта РФ и муниципалитетов) в хозяйствующем субъекте, в процентах</t>
  </si>
  <si>
    <t>Выручка от реализации товаров/ работ/ услуг (в стоимостном выражении), в тыс. рублей</t>
  </si>
  <si>
    <t>Суммарный объем государственного 
(со стороны субъекта РФ и муниципальных образований) финансирования хозяйствующего субъекта, в рублях</t>
  </si>
  <si>
    <t>АО "Теплоэнергетик Прохоровского района"</t>
  </si>
  <si>
    <t>35.30</t>
  </si>
  <si>
    <t>Прохоровский район</t>
  </si>
  <si>
    <t>ТЭК</t>
  </si>
</sst>
</file>

<file path=xl/styles.xml><?xml version="1.0" encoding="utf-8"?>
<styleSheet xmlns="http://schemas.openxmlformats.org/spreadsheetml/2006/main">
  <numFmts count="8">
    <numFmt numFmtId="176" formatCode="_-* #\.##0\ &quot;₽&quot;_-;\-* #\.##0\ &quot;₽&quot;_-;_-* \-\ &quot;₽&quot;_-;_-@_-"/>
    <numFmt numFmtId="177" formatCode="000000"/>
    <numFmt numFmtId="178" formatCode="_-* #\.##0_-;\-* #\.##0_-;_-* &quot;-&quot;_-;_-@_-"/>
    <numFmt numFmtId="179" formatCode="_-* #\.##0.00\ &quot;₽&quot;_-;\-* #\.##0.00\ &quot;₽&quot;_-;_-* \-??\ &quot;₽&quot;_-;_-@_-"/>
    <numFmt numFmtId="180" formatCode="_-* #\ ##0.00_р_._-;\-* #\ ##0.00_р_._-;_-* &quot;-&quot;??_р_._-;_-@_-"/>
    <numFmt numFmtId="181" formatCode="[$-419]General"/>
    <numFmt numFmtId="182" formatCode="#\ ##0"/>
    <numFmt numFmtId="183" formatCode="#\ ##0.0"/>
  </numFmts>
  <fonts count="34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3"/>
      <color theme="1"/>
      <name val="Times New Roman"/>
      <charset val="134"/>
    </font>
    <font>
      <sz val="9"/>
      <color theme="1"/>
      <name val="Times New Roman"/>
      <charset val="134"/>
    </font>
    <font>
      <sz val="12"/>
      <color theme="1"/>
      <name val="Times New Roman"/>
      <charset val="134"/>
    </font>
    <font>
      <b/>
      <sz val="10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b/>
      <sz val="11"/>
      <color theme="1"/>
      <name val="Calibri"/>
      <charset val="134"/>
      <scheme val="minor"/>
    </font>
    <font>
      <sz val="12"/>
      <color rgb="FF555555"/>
      <name val="Open Sans"/>
      <charset val="134"/>
    </font>
    <font>
      <b/>
      <sz val="11"/>
      <color theme="1"/>
      <name val="Times New Roman"/>
      <charset val="134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name val="Arial"/>
      <charset val="134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name val="Calibri"/>
      <charset val="134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0" fontId="16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/>
    <xf numFmtId="180" fontId="0" fillId="0" borderId="0" applyFont="0" applyFill="0" applyBorder="0"/>
    <xf numFmtId="0" fontId="19" fillId="0" borderId="0"/>
    <xf numFmtId="0" fontId="1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21" borderId="14" applyNumberFormat="0" applyAlignment="0" applyProtection="0">
      <alignment vertical="center"/>
    </xf>
    <xf numFmtId="0" fontId="30" fillId="20" borderId="19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6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181" fontId="25" fillId="0" borderId="0" applyBorder="0"/>
  </cellStyleXfs>
  <cellXfs count="10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4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center" wrapText="1"/>
    </xf>
    <xf numFmtId="182" fontId="4" fillId="0" borderId="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83" fontId="4" fillId="0" borderId="2" xfId="0" applyNumberFormat="1" applyFont="1" applyBorder="1" applyAlignment="1">
      <alignment vertical="center" wrapText="1"/>
    </xf>
    <xf numFmtId="183" fontId="1" fillId="0" borderId="2" xfId="0" applyNumberFormat="1" applyFont="1" applyBorder="1" applyAlignment="1">
      <alignment vertical="center" wrapText="1"/>
    </xf>
    <xf numFmtId="182" fontId="8" fillId="2" borderId="2" xfId="0" applyNumberFormat="1" applyFont="1" applyFill="1" applyBorder="1" applyAlignment="1">
      <alignment horizontal="center" vertical="center"/>
    </xf>
    <xf numFmtId="182" fontId="4" fillId="0" borderId="2" xfId="9" applyNumberFormat="1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82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1" fontId="8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183" fontId="4" fillId="2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83" fontId="4" fillId="2" borderId="2" xfId="0" applyNumberFormat="1" applyFont="1" applyFill="1" applyBorder="1" applyAlignment="1">
      <alignment horizontal="center" vertical="center"/>
    </xf>
    <xf numFmtId="182" fontId="4" fillId="2" borderId="2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</cellXfs>
  <cellStyles count="56">
    <cellStyle name="Обычный" xfId="0" builtinId="0"/>
    <cellStyle name="20% — Акцент3" xfId="1" builtinId="38"/>
    <cellStyle name="Денежный [0]" xfId="2" builtinId="7"/>
    <cellStyle name="Обычный 4" xfId="3"/>
    <cellStyle name="40% — Акцент5" xfId="4" builtinId="47"/>
    <cellStyle name="Хороший" xfId="5" builtinId="26"/>
    <cellStyle name="Запятая [0]" xfId="6" builtinId="6"/>
    <cellStyle name="Денежный" xfId="7" builtinId="4"/>
    <cellStyle name="Обычный 2 2" xfId="8"/>
    <cellStyle name="Запятая" xfId="9" builtinId="3"/>
    <cellStyle name="Обычный 5" xfId="10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Обычный 3" xfId="17"/>
    <cellStyle name="40% — Акцент4" xfId="18" builtinId="43"/>
    <cellStyle name="Открывавшаяся гиперссылка" xfId="19" builtinId="9"/>
    <cellStyle name="Примечание" xfId="20" builtinId="10"/>
    <cellStyle name="Предупреждающий текст" xfId="21" builtinId="11"/>
    <cellStyle name="Обычный 3 2" xfId="22"/>
    <cellStyle name="Заголовок" xfId="23" builtinId="15"/>
    <cellStyle name="Пояснительный текст" xfId="24" builtinId="53"/>
    <cellStyle name="Заголовок 1" xfId="25" builtinId="16"/>
    <cellStyle name="Заголовок 2" xfId="26" builtinId="17"/>
    <cellStyle name="Заголовок 3" xfId="27" builtinId="18"/>
    <cellStyle name="Заголовок 4" xfId="28" builtinId="19"/>
    <cellStyle name="Ввод" xfId="29" builtinId="20"/>
    <cellStyle name="Проверить ячейку" xfId="30" builtinId="23"/>
    <cellStyle name="Вычисление" xfId="31" builtinId="22"/>
    <cellStyle name="Связанная ячейка" xfId="32" builtinId="24"/>
    <cellStyle name="Плохой" xfId="33" builtinId="27"/>
    <cellStyle name="Акцент5" xfId="34" builtinId="45"/>
    <cellStyle name="Нейтральный" xfId="35" builtinId="28"/>
    <cellStyle name="Акцент1" xfId="36" builtinId="29"/>
    <cellStyle name="20% — Акцент1" xfId="37" builtinId="30"/>
    <cellStyle name="40% — Акцент1" xfId="38" builtinId="31"/>
    <cellStyle name="20% — Акцент5" xfId="39" builtinId="46"/>
    <cellStyle name="60% — Акцент1" xfId="40" builtinId="32"/>
    <cellStyle name="Акцент2" xfId="41" builtinId="33"/>
    <cellStyle name="40% — Акцент2" xfId="42" builtinId="35"/>
    <cellStyle name="20% — Акцент6" xfId="43" builtinId="50"/>
    <cellStyle name="60% — Акцент2" xfId="44" builtinId="36"/>
    <cellStyle name="Акцент3" xfId="45" builtinId="37"/>
    <cellStyle name="Обычный 2" xfId="46"/>
    <cellStyle name="40% — Акцент3" xfId="47" builtinId="39"/>
    <cellStyle name="60% — Акцент3" xfId="48" builtinId="40"/>
    <cellStyle name="Акцент4" xfId="49" builtinId="41"/>
    <cellStyle name="20% — Акцент4" xfId="50" builtinId="42"/>
    <cellStyle name="60% — Акцент4" xfId="51" builtinId="44"/>
    <cellStyle name="60% — Акцент5" xfId="52" builtinId="48"/>
    <cellStyle name="Акцент6" xfId="53" builtinId="49"/>
    <cellStyle name="60% — Акцент6" xfId="54" builtinId="52"/>
    <cellStyle name="Excel Built-in Normal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3"/>
  <sheetViews>
    <sheetView tabSelected="1" zoomScale="70" zoomScaleNormal="70" workbookViewId="0">
      <pane ySplit="8" topLeftCell="A9" activePane="bottomLeft" state="frozen"/>
      <selection/>
      <selection pane="bottomLeft" activeCell="A1" sqref="A1"/>
    </sheetView>
  </sheetViews>
  <sheetFormatPr defaultColWidth="9.14285714285714" defaultRowHeight="15.75"/>
  <cols>
    <col min="1" max="1" width="9.14285714285714" style="16"/>
    <col min="2" max="2" width="20.4285714285714" style="17" customWidth="1"/>
    <col min="3" max="3" width="17.4190476190476" style="17" customWidth="1"/>
    <col min="4" max="4" width="20.4190476190476" style="17" customWidth="1"/>
    <col min="5" max="5" width="21.4285714285714" style="16" customWidth="1"/>
    <col min="6" max="6" width="19.1428571428571" style="16" customWidth="1"/>
    <col min="7" max="7" width="21" style="18" customWidth="1"/>
    <col min="8" max="8" width="16.1428571428571" style="18" customWidth="1"/>
    <col min="9" max="9" width="10" style="18" customWidth="1"/>
    <col min="10" max="10" width="19.1428571428571" style="18" customWidth="1"/>
    <col min="11" max="12" width="20.2857142857143" style="18" customWidth="1"/>
    <col min="13" max="16384" width="9.14285714285714" style="18"/>
  </cols>
  <sheetData>
    <row r="1" ht="18" customHeight="1" spans="12:12">
      <c r="L1" s="59" t="s">
        <v>0</v>
      </c>
    </row>
    <row r="2" ht="37.5" customHeight="1" spans="1:1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ht="23.25" customHeight="1" spans="1:12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17.25" customHeight="1" spans="1:12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60"/>
    </row>
    <row r="5" spans="1:12">
      <c r="A5" s="22"/>
      <c r="B5" s="22"/>
      <c r="C5" s="22"/>
      <c r="D5" s="22"/>
      <c r="E5" s="22"/>
      <c r="F5" s="22"/>
      <c r="G5" s="23"/>
      <c r="H5" s="23"/>
      <c r="I5" s="23"/>
      <c r="J5" s="23"/>
      <c r="K5" s="23"/>
      <c r="L5" s="61"/>
    </row>
    <row r="6" ht="37.5" customHeight="1" spans="1:12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5" t="s">
        <v>10</v>
      </c>
      <c r="H6" s="26"/>
      <c r="I6" s="26"/>
      <c r="J6" s="26"/>
      <c r="K6" s="26"/>
      <c r="L6" s="62"/>
    </row>
    <row r="7" ht="39.75" customHeight="1" spans="1:12">
      <c r="A7" s="27"/>
      <c r="B7" s="27"/>
      <c r="C7" s="27"/>
      <c r="D7" s="27"/>
      <c r="E7" s="27"/>
      <c r="F7" s="27"/>
      <c r="G7" s="24" t="s">
        <v>11</v>
      </c>
      <c r="H7" s="28" t="s">
        <v>12</v>
      </c>
      <c r="I7" s="25" t="s">
        <v>13</v>
      </c>
      <c r="J7" s="26"/>
      <c r="K7" s="62"/>
      <c r="L7" s="28" t="s">
        <v>14</v>
      </c>
    </row>
    <row r="8" ht="153" customHeight="1" spans="1:12">
      <c r="A8" s="29"/>
      <c r="B8" s="29"/>
      <c r="C8" s="29"/>
      <c r="D8" s="29"/>
      <c r="E8" s="29"/>
      <c r="F8" s="29"/>
      <c r="G8" s="29"/>
      <c r="H8" s="30"/>
      <c r="I8" s="31" t="s">
        <v>15</v>
      </c>
      <c r="J8" s="31" t="s">
        <v>16</v>
      </c>
      <c r="K8" s="31" t="s">
        <v>17</v>
      </c>
      <c r="L8" s="30"/>
    </row>
    <row r="9" spans="1:12">
      <c r="A9" s="31">
        <v>1</v>
      </c>
      <c r="B9" s="31">
        <v>2</v>
      </c>
      <c r="C9" s="31"/>
      <c r="D9" s="31"/>
      <c r="E9" s="31">
        <v>3</v>
      </c>
      <c r="F9" s="31">
        <v>4</v>
      </c>
      <c r="G9" s="31">
        <v>5</v>
      </c>
      <c r="H9" s="31"/>
      <c r="I9" s="31">
        <v>7</v>
      </c>
      <c r="J9" s="31">
        <v>9</v>
      </c>
      <c r="K9" s="31">
        <v>10</v>
      </c>
      <c r="L9" s="31"/>
    </row>
    <row r="10" ht="21" customHeight="1" spans="1:12">
      <c r="A10" s="32" t="s">
        <v>18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="14" customFormat="1" ht="41.25" customHeight="1" spans="1:12">
      <c r="A11" s="34">
        <v>1</v>
      </c>
      <c r="B11" s="35" t="s">
        <v>19</v>
      </c>
      <c r="C11" s="34">
        <v>3115004166</v>
      </c>
      <c r="D11" s="34" t="s">
        <v>20</v>
      </c>
      <c r="E11" s="36">
        <v>100</v>
      </c>
      <c r="F11" s="37" t="s">
        <v>18</v>
      </c>
      <c r="G11" s="38">
        <v>56</v>
      </c>
      <c r="H11" s="39">
        <f t="shared" ref="H11:H24" si="0">G11/$G$26*100</f>
        <v>8.47201210287443</v>
      </c>
      <c r="I11" s="63">
        <f t="shared" ref="I11:I24" si="1">J11+K11</f>
        <v>10893.6</v>
      </c>
      <c r="J11" s="63">
        <v>10114.6</v>
      </c>
      <c r="K11" s="63">
        <v>779</v>
      </c>
      <c r="L11" s="39">
        <f t="shared" ref="L11:L24" si="2">I11/$I$26*100</f>
        <v>9.67526198505582</v>
      </c>
    </row>
    <row r="12" s="14" customFormat="1" ht="53.25" customHeight="1" spans="1:12">
      <c r="A12" s="34">
        <v>2</v>
      </c>
      <c r="B12" s="35" t="s">
        <v>21</v>
      </c>
      <c r="C12" s="34">
        <v>3115003571</v>
      </c>
      <c r="D12" s="34" t="s">
        <v>20</v>
      </c>
      <c r="E12" s="36">
        <v>100</v>
      </c>
      <c r="F12" s="37" t="s">
        <v>18</v>
      </c>
      <c r="G12" s="38">
        <v>120</v>
      </c>
      <c r="H12" s="39">
        <f t="shared" si="0"/>
        <v>18.1543116490166</v>
      </c>
      <c r="I12" s="63">
        <f t="shared" si="1"/>
        <v>16769.3</v>
      </c>
      <c r="J12" s="63">
        <v>15140.3</v>
      </c>
      <c r="K12" s="63">
        <v>1629</v>
      </c>
      <c r="L12" s="39">
        <f t="shared" si="2"/>
        <v>14.8938248885581</v>
      </c>
    </row>
    <row r="13" s="14" customFormat="1" ht="49.5" customHeight="1" spans="1:12">
      <c r="A13" s="34">
        <v>3</v>
      </c>
      <c r="B13" s="35" t="s">
        <v>22</v>
      </c>
      <c r="C13" s="34">
        <v>3115003540</v>
      </c>
      <c r="D13" s="34" t="s">
        <v>20</v>
      </c>
      <c r="E13" s="36">
        <v>100</v>
      </c>
      <c r="F13" s="37" t="s">
        <v>18</v>
      </c>
      <c r="G13" s="38">
        <v>140</v>
      </c>
      <c r="H13" s="39">
        <f t="shared" si="0"/>
        <v>21.1800302571861</v>
      </c>
      <c r="I13" s="63">
        <f t="shared" si="1"/>
        <v>16268</v>
      </c>
      <c r="J13" s="63">
        <v>14608</v>
      </c>
      <c r="K13" s="63">
        <v>1660</v>
      </c>
      <c r="L13" s="39">
        <f t="shared" si="2"/>
        <v>14.4485901789021</v>
      </c>
    </row>
    <row r="14" s="14" customFormat="1" ht="43.5" customHeight="1" spans="1:12">
      <c r="A14" s="34">
        <v>4</v>
      </c>
      <c r="B14" s="35" t="s">
        <v>23</v>
      </c>
      <c r="C14" s="34">
        <v>3115003564</v>
      </c>
      <c r="D14" s="34" t="s">
        <v>20</v>
      </c>
      <c r="E14" s="36">
        <v>100</v>
      </c>
      <c r="F14" s="37" t="s">
        <v>18</v>
      </c>
      <c r="G14" s="38">
        <v>119</v>
      </c>
      <c r="H14" s="39">
        <f t="shared" si="0"/>
        <v>18.0030257186082</v>
      </c>
      <c r="I14" s="63">
        <f t="shared" si="1"/>
        <v>16181.9</v>
      </c>
      <c r="J14" s="63">
        <v>14804.3</v>
      </c>
      <c r="K14" s="63">
        <v>1377.6</v>
      </c>
      <c r="L14" s="39">
        <f t="shared" si="2"/>
        <v>14.3721195854423</v>
      </c>
    </row>
    <row r="15" s="14" customFormat="1" ht="42" customHeight="1" spans="1:12">
      <c r="A15" s="34">
        <v>5</v>
      </c>
      <c r="B15" s="35" t="s">
        <v>24</v>
      </c>
      <c r="C15" s="34">
        <v>3115004374</v>
      </c>
      <c r="D15" s="34" t="s">
        <v>20</v>
      </c>
      <c r="E15" s="36">
        <v>100</v>
      </c>
      <c r="F15" s="37" t="s">
        <v>18</v>
      </c>
      <c r="G15" s="38">
        <v>0</v>
      </c>
      <c r="H15" s="39">
        <f t="shared" si="0"/>
        <v>0</v>
      </c>
      <c r="I15" s="63">
        <f t="shared" si="1"/>
        <v>1253.8</v>
      </c>
      <c r="J15" s="63">
        <v>1196.3</v>
      </c>
      <c r="K15" s="63">
        <v>57.5</v>
      </c>
      <c r="L15" s="39">
        <f t="shared" si="2"/>
        <v>1.1135752622515</v>
      </c>
    </row>
    <row r="16" s="14" customFormat="1" ht="49.5" customHeight="1" spans="1:12">
      <c r="A16" s="34">
        <v>6</v>
      </c>
      <c r="B16" s="35" t="s">
        <v>25</v>
      </c>
      <c r="C16" s="34">
        <v>3115003980</v>
      </c>
      <c r="D16" s="34" t="s">
        <v>20</v>
      </c>
      <c r="E16" s="36">
        <v>100</v>
      </c>
      <c r="F16" s="37" t="s">
        <v>18</v>
      </c>
      <c r="G16" s="38">
        <v>5</v>
      </c>
      <c r="H16" s="39">
        <f t="shared" si="0"/>
        <v>0.75642965204236</v>
      </c>
      <c r="I16" s="63">
        <f t="shared" si="1"/>
        <v>2706.5</v>
      </c>
      <c r="J16" s="63">
        <v>2633.5</v>
      </c>
      <c r="K16" s="63">
        <v>73</v>
      </c>
      <c r="L16" s="39">
        <f t="shared" si="2"/>
        <v>2.40380558883689</v>
      </c>
    </row>
    <row r="17" s="14" customFormat="1" ht="48.75" customHeight="1" spans="1:12">
      <c r="A17" s="34">
        <v>7</v>
      </c>
      <c r="B17" s="35" t="s">
        <v>26</v>
      </c>
      <c r="C17" s="34">
        <v>3115003973</v>
      </c>
      <c r="D17" s="34" t="s">
        <v>20</v>
      </c>
      <c r="E17" s="36">
        <v>100</v>
      </c>
      <c r="F17" s="37" t="s">
        <v>18</v>
      </c>
      <c r="G17" s="38">
        <v>29</v>
      </c>
      <c r="H17" s="39">
        <f t="shared" si="0"/>
        <v>4.38729198184569</v>
      </c>
      <c r="I17" s="63">
        <f t="shared" si="1"/>
        <v>6231</v>
      </c>
      <c r="J17" s="63">
        <v>5786.9</v>
      </c>
      <c r="K17" s="63">
        <v>444.1</v>
      </c>
      <c r="L17" s="39">
        <f t="shared" si="2"/>
        <v>5.5341262235517</v>
      </c>
    </row>
    <row r="18" s="14" customFormat="1" ht="47.25" customHeight="1" spans="1:12">
      <c r="A18" s="34">
        <v>8</v>
      </c>
      <c r="B18" s="35" t="s">
        <v>27</v>
      </c>
      <c r="C18" s="34">
        <v>3115003927</v>
      </c>
      <c r="D18" s="34" t="s">
        <v>20</v>
      </c>
      <c r="E18" s="36">
        <v>100</v>
      </c>
      <c r="F18" s="37" t="s">
        <v>18</v>
      </c>
      <c r="G18" s="38">
        <v>35</v>
      </c>
      <c r="H18" s="39">
        <f t="shared" si="0"/>
        <v>5.29500756429652</v>
      </c>
      <c r="I18" s="63">
        <f t="shared" si="1"/>
        <v>9475.4</v>
      </c>
      <c r="J18" s="63">
        <v>9309.3</v>
      </c>
      <c r="K18" s="63">
        <v>166.1</v>
      </c>
      <c r="L18" s="39">
        <f t="shared" si="2"/>
        <v>8.4156731854665</v>
      </c>
    </row>
    <row r="19" s="14" customFormat="1" ht="49.5" customHeight="1" spans="1:12">
      <c r="A19" s="34">
        <v>9</v>
      </c>
      <c r="B19" s="35" t="s">
        <v>28</v>
      </c>
      <c r="C19" s="34">
        <v>3115003934</v>
      </c>
      <c r="D19" s="34" t="s">
        <v>20</v>
      </c>
      <c r="E19" s="36">
        <v>100</v>
      </c>
      <c r="F19" s="37" t="s">
        <v>18</v>
      </c>
      <c r="G19" s="38">
        <v>25</v>
      </c>
      <c r="H19" s="39">
        <f t="shared" si="0"/>
        <v>3.7821482602118</v>
      </c>
      <c r="I19" s="63">
        <f t="shared" si="1"/>
        <v>6684.4</v>
      </c>
      <c r="J19" s="63">
        <v>6470.4</v>
      </c>
      <c r="K19" s="63">
        <v>214</v>
      </c>
      <c r="L19" s="39">
        <f t="shared" si="2"/>
        <v>5.9368180594943</v>
      </c>
    </row>
    <row r="20" s="14" customFormat="1" ht="46.5" customHeight="1" spans="1:12">
      <c r="A20" s="34">
        <v>10</v>
      </c>
      <c r="B20" s="35" t="s">
        <v>29</v>
      </c>
      <c r="C20" s="34">
        <v>3115004649</v>
      </c>
      <c r="D20" s="34" t="s">
        <v>20</v>
      </c>
      <c r="E20" s="36">
        <v>100</v>
      </c>
      <c r="F20" s="37" t="s">
        <v>18</v>
      </c>
      <c r="G20" s="38">
        <v>11</v>
      </c>
      <c r="H20" s="39">
        <f t="shared" si="0"/>
        <v>1.66414523449319</v>
      </c>
      <c r="I20" s="63">
        <f t="shared" si="1"/>
        <v>4947.6</v>
      </c>
      <c r="J20" s="63">
        <v>4883.6</v>
      </c>
      <c r="K20" s="63">
        <v>64</v>
      </c>
      <c r="L20" s="39">
        <f t="shared" si="2"/>
        <v>4.39426141929777</v>
      </c>
    </row>
    <row r="21" s="14" customFormat="1" ht="41.25" customHeight="1" spans="1:12">
      <c r="A21" s="34">
        <v>11</v>
      </c>
      <c r="B21" s="35" t="s">
        <v>30</v>
      </c>
      <c r="C21" s="34">
        <v>3115003892</v>
      </c>
      <c r="D21" s="34" t="s">
        <v>20</v>
      </c>
      <c r="E21" s="36">
        <v>100</v>
      </c>
      <c r="F21" s="37" t="s">
        <v>18</v>
      </c>
      <c r="G21" s="38">
        <v>27</v>
      </c>
      <c r="H21" s="39">
        <f t="shared" si="0"/>
        <v>4.08472012102874</v>
      </c>
      <c r="I21" s="63">
        <f t="shared" si="1"/>
        <v>5267.1</v>
      </c>
      <c r="J21" s="63">
        <v>4812.1</v>
      </c>
      <c r="K21" s="63">
        <v>455</v>
      </c>
      <c r="L21" s="39">
        <f t="shared" si="2"/>
        <v>4.67802860408749</v>
      </c>
    </row>
    <row r="22" s="14" customFormat="1" ht="44.25" customHeight="1" spans="1:12">
      <c r="A22" s="34">
        <v>12</v>
      </c>
      <c r="B22" s="35" t="s">
        <v>31</v>
      </c>
      <c r="C22" s="34">
        <v>3115004141</v>
      </c>
      <c r="D22" s="34" t="s">
        <v>20</v>
      </c>
      <c r="E22" s="36">
        <v>100</v>
      </c>
      <c r="F22" s="37" t="s">
        <v>18</v>
      </c>
      <c r="G22" s="38">
        <v>44</v>
      </c>
      <c r="H22" s="39">
        <f t="shared" si="0"/>
        <v>6.65658093797277</v>
      </c>
      <c r="I22" s="63">
        <f t="shared" si="1"/>
        <v>9500.8</v>
      </c>
      <c r="J22" s="63">
        <v>9031.1</v>
      </c>
      <c r="K22" s="63">
        <v>469.7</v>
      </c>
      <c r="L22" s="39">
        <f t="shared" si="2"/>
        <v>8.43823245461724</v>
      </c>
    </row>
    <row r="23" s="14" customFormat="1" ht="49.5" customHeight="1" spans="1:12">
      <c r="A23" s="34">
        <v>13</v>
      </c>
      <c r="B23" s="35" t="s">
        <v>32</v>
      </c>
      <c r="C23" s="34">
        <v>3115006830</v>
      </c>
      <c r="D23" s="34" t="s">
        <v>20</v>
      </c>
      <c r="E23" s="36">
        <v>100</v>
      </c>
      <c r="F23" s="37" t="s">
        <v>18</v>
      </c>
      <c r="G23" s="38">
        <v>0</v>
      </c>
      <c r="H23" s="39">
        <f t="shared" si="0"/>
        <v>0</v>
      </c>
      <c r="I23" s="63">
        <f t="shared" si="1"/>
        <v>232</v>
      </c>
      <c r="J23" s="63">
        <v>232</v>
      </c>
      <c r="K23" s="63">
        <v>0</v>
      </c>
      <c r="L23" s="39">
        <f t="shared" si="2"/>
        <v>0.206053167046059</v>
      </c>
    </row>
    <row r="24" s="14" customFormat="1" ht="48.75" customHeight="1" spans="1:12">
      <c r="A24" s="34">
        <v>14</v>
      </c>
      <c r="B24" s="35" t="s">
        <v>33</v>
      </c>
      <c r="C24" s="34">
        <v>3115003606</v>
      </c>
      <c r="D24" s="34" t="s">
        <v>20</v>
      </c>
      <c r="E24" s="36">
        <v>100</v>
      </c>
      <c r="F24" s="37" t="s">
        <v>18</v>
      </c>
      <c r="G24" s="38">
        <v>50</v>
      </c>
      <c r="H24" s="39">
        <f t="shared" si="0"/>
        <v>7.5642965204236</v>
      </c>
      <c r="I24" s="63">
        <f t="shared" si="1"/>
        <v>6180.9</v>
      </c>
      <c r="J24" s="63">
        <v>5737.8</v>
      </c>
      <c r="K24" s="63">
        <v>443.1</v>
      </c>
      <c r="L24" s="39">
        <f t="shared" si="2"/>
        <v>5.48962939739218</v>
      </c>
    </row>
    <row r="25" s="14" customFormat="1" ht="21" customHeight="1" spans="1:1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ht="21" customHeight="1" spans="1:12">
      <c r="A26" s="41"/>
      <c r="B26" s="42" t="s">
        <v>34</v>
      </c>
      <c r="C26" s="42"/>
      <c r="D26" s="42"/>
      <c r="E26" s="43"/>
      <c r="F26" s="43"/>
      <c r="G26" s="44">
        <f t="shared" ref="G26:L26" si="3">SUM(G11:G25)</f>
        <v>661</v>
      </c>
      <c r="H26" s="44">
        <f t="shared" si="3"/>
        <v>100</v>
      </c>
      <c r="I26" s="44">
        <f t="shared" si="3"/>
        <v>112592.3</v>
      </c>
      <c r="J26" s="44">
        <f t="shared" si="3"/>
        <v>104760.2</v>
      </c>
      <c r="K26" s="44">
        <f t="shared" si="3"/>
        <v>7832.1</v>
      </c>
      <c r="L26" s="44">
        <f t="shared" si="3"/>
        <v>100</v>
      </c>
    </row>
    <row r="27" ht="21" customHeight="1" spans="1:12">
      <c r="A27" s="32" t="s">
        <v>35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ht="49.5" customHeight="1" spans="1:12">
      <c r="A28" s="45">
        <v>1</v>
      </c>
      <c r="B28" s="35" t="s">
        <v>36</v>
      </c>
      <c r="C28" s="34">
        <v>3115004021</v>
      </c>
      <c r="D28" s="34" t="s">
        <v>37</v>
      </c>
      <c r="E28" s="46">
        <v>100</v>
      </c>
      <c r="F28" s="37" t="s">
        <v>35</v>
      </c>
      <c r="G28" s="47">
        <v>130</v>
      </c>
      <c r="H28" s="48">
        <f t="shared" ref="H28:H47" si="4">G28/$G$48*100</f>
        <v>4.74625775830595</v>
      </c>
      <c r="I28" s="64">
        <f t="shared" ref="I28:I47" si="5">J28+K28</f>
        <v>21733.1</v>
      </c>
      <c r="J28" s="64">
        <v>21220.1</v>
      </c>
      <c r="K28" s="64">
        <v>513</v>
      </c>
      <c r="L28" s="48">
        <f t="shared" ref="L28:L47" si="6">I28/$I$48*100</f>
        <v>4.81399540952552</v>
      </c>
    </row>
    <row r="29" ht="50.25" customHeight="1" spans="1:12">
      <c r="A29" s="45">
        <v>2</v>
      </c>
      <c r="B29" s="35" t="s">
        <v>38</v>
      </c>
      <c r="C29" s="34">
        <v>3115003652</v>
      </c>
      <c r="D29" s="34" t="s">
        <v>37</v>
      </c>
      <c r="E29" s="46">
        <v>100</v>
      </c>
      <c r="F29" s="37" t="s">
        <v>35</v>
      </c>
      <c r="G29" s="47">
        <f>29+55</f>
        <v>84</v>
      </c>
      <c r="H29" s="48">
        <f t="shared" si="4"/>
        <v>3.06681270536692</v>
      </c>
      <c r="I29" s="64">
        <f t="shared" si="5"/>
        <v>18097.4</v>
      </c>
      <c r="J29" s="64">
        <v>17633.5</v>
      </c>
      <c r="K29" s="64">
        <v>463.9</v>
      </c>
      <c r="L29" s="48">
        <f t="shared" si="6"/>
        <v>4.00866882885309</v>
      </c>
    </row>
    <row r="30" ht="42" customHeight="1" spans="1:12">
      <c r="A30" s="45">
        <v>3</v>
      </c>
      <c r="B30" s="35" t="s">
        <v>39</v>
      </c>
      <c r="C30" s="34">
        <v>3115003557</v>
      </c>
      <c r="D30" s="34" t="s">
        <v>37</v>
      </c>
      <c r="E30" s="46">
        <v>100</v>
      </c>
      <c r="F30" s="37" t="s">
        <v>35</v>
      </c>
      <c r="G30" s="47">
        <v>128</v>
      </c>
      <c r="H30" s="48">
        <f t="shared" si="4"/>
        <v>4.67323840817817</v>
      </c>
      <c r="I30" s="64">
        <f t="shared" si="5"/>
        <v>22851.5</v>
      </c>
      <c r="J30" s="64">
        <v>22537.9</v>
      </c>
      <c r="K30" s="64">
        <v>313.6</v>
      </c>
      <c r="L30" s="48">
        <f t="shared" si="6"/>
        <v>5.06172686366752</v>
      </c>
    </row>
    <row r="31" ht="43.5" customHeight="1" spans="1:12">
      <c r="A31" s="45">
        <v>4</v>
      </c>
      <c r="B31" s="35" t="s">
        <v>40</v>
      </c>
      <c r="C31" s="34">
        <v>3115004060</v>
      </c>
      <c r="D31" s="34" t="s">
        <v>37</v>
      </c>
      <c r="E31" s="46">
        <v>100</v>
      </c>
      <c r="F31" s="37" t="s">
        <v>35</v>
      </c>
      <c r="G31" s="47">
        <f>16+72</f>
        <v>88</v>
      </c>
      <c r="H31" s="48">
        <f t="shared" si="4"/>
        <v>3.21285140562249</v>
      </c>
      <c r="I31" s="64">
        <f t="shared" si="5"/>
        <v>17766.1</v>
      </c>
      <c r="J31" s="64">
        <v>17372</v>
      </c>
      <c r="K31" s="64">
        <v>394.1</v>
      </c>
      <c r="L31" s="48">
        <f t="shared" si="6"/>
        <v>3.93528414469962</v>
      </c>
    </row>
    <row r="32" ht="58.5" customHeight="1" spans="1:12">
      <c r="A32" s="45">
        <v>5</v>
      </c>
      <c r="B32" s="35" t="s">
        <v>41</v>
      </c>
      <c r="C32" s="34">
        <v>3115004631</v>
      </c>
      <c r="D32" s="34" t="s">
        <v>37</v>
      </c>
      <c r="E32" s="46">
        <v>100</v>
      </c>
      <c r="F32" s="37" t="s">
        <v>35</v>
      </c>
      <c r="G32" s="47">
        <f>17+64</f>
        <v>81</v>
      </c>
      <c r="H32" s="48">
        <f t="shared" si="4"/>
        <v>2.95728368017525</v>
      </c>
      <c r="I32" s="64">
        <f t="shared" si="5"/>
        <v>19255.9</v>
      </c>
      <c r="J32" s="64">
        <v>18927.7</v>
      </c>
      <c r="K32" s="64">
        <v>328.2</v>
      </c>
      <c r="L32" s="48">
        <f t="shared" si="6"/>
        <v>4.26528264289413</v>
      </c>
    </row>
    <row r="33" ht="50.25" customHeight="1" spans="1:12">
      <c r="A33" s="45">
        <v>6</v>
      </c>
      <c r="B33" s="35" t="s">
        <v>42</v>
      </c>
      <c r="C33" s="34">
        <v>3115003613</v>
      </c>
      <c r="D33" s="34" t="s">
        <v>37</v>
      </c>
      <c r="E33" s="46">
        <v>100</v>
      </c>
      <c r="F33" s="37" t="s">
        <v>35</v>
      </c>
      <c r="G33" s="47">
        <f>13+39</f>
        <v>52</v>
      </c>
      <c r="H33" s="48">
        <f t="shared" si="4"/>
        <v>1.89850310332238</v>
      </c>
      <c r="I33" s="64">
        <f t="shared" si="5"/>
        <v>17434.1</v>
      </c>
      <c r="J33" s="64">
        <v>17171.6</v>
      </c>
      <c r="K33" s="64">
        <v>262.5</v>
      </c>
      <c r="L33" s="48">
        <f t="shared" si="6"/>
        <v>3.86174440688208</v>
      </c>
    </row>
    <row r="34" ht="45" customHeight="1" spans="1:12">
      <c r="A34" s="45">
        <v>7</v>
      </c>
      <c r="B34" s="35" t="s">
        <v>43</v>
      </c>
      <c r="C34" s="34">
        <v>3115004014</v>
      </c>
      <c r="D34" s="34" t="s">
        <v>37</v>
      </c>
      <c r="E34" s="46">
        <v>100</v>
      </c>
      <c r="F34" s="37" t="s">
        <v>35</v>
      </c>
      <c r="G34" s="47">
        <v>80</v>
      </c>
      <c r="H34" s="48">
        <f t="shared" si="4"/>
        <v>2.92077400511135</v>
      </c>
      <c r="I34" s="64">
        <f t="shared" si="5"/>
        <v>22261.4</v>
      </c>
      <c r="J34" s="64">
        <v>21833.6</v>
      </c>
      <c r="K34" s="64">
        <v>427.8</v>
      </c>
      <c r="L34" s="48">
        <f t="shared" si="6"/>
        <v>4.93101662485386</v>
      </c>
    </row>
    <row r="35" ht="56.25" customHeight="1" spans="1:12">
      <c r="A35" s="45">
        <v>8</v>
      </c>
      <c r="B35" s="35" t="s">
        <v>44</v>
      </c>
      <c r="C35" s="34">
        <v>3115004102</v>
      </c>
      <c r="D35" s="34" t="s">
        <v>37</v>
      </c>
      <c r="E35" s="46">
        <v>100</v>
      </c>
      <c r="F35" s="37" t="s">
        <v>35</v>
      </c>
      <c r="G35" s="47">
        <v>194</v>
      </c>
      <c r="H35" s="48">
        <f t="shared" si="4"/>
        <v>7.08287696239504</v>
      </c>
      <c r="I35" s="64">
        <f t="shared" si="5"/>
        <v>26877.4</v>
      </c>
      <c r="J35" s="64">
        <v>26242.5</v>
      </c>
      <c r="K35" s="64">
        <v>634.9</v>
      </c>
      <c r="L35" s="48">
        <f t="shared" si="6"/>
        <v>5.953484786799</v>
      </c>
    </row>
    <row r="36" ht="60.75" customHeight="1" spans="1:12">
      <c r="A36" s="45">
        <v>9</v>
      </c>
      <c r="B36" s="35" t="s">
        <v>45</v>
      </c>
      <c r="C36" s="34">
        <v>3115004078</v>
      </c>
      <c r="D36" s="34" t="s">
        <v>37</v>
      </c>
      <c r="E36" s="46">
        <v>100</v>
      </c>
      <c r="F36" s="37" t="s">
        <v>35</v>
      </c>
      <c r="G36" s="47">
        <f>15+125</f>
        <v>140</v>
      </c>
      <c r="H36" s="48">
        <f t="shared" si="4"/>
        <v>5.11135450894487</v>
      </c>
      <c r="I36" s="64">
        <f t="shared" si="5"/>
        <v>21441.2</v>
      </c>
      <c r="J36" s="64">
        <v>20794.2</v>
      </c>
      <c r="K36" s="64">
        <v>647</v>
      </c>
      <c r="L36" s="48">
        <f t="shared" si="6"/>
        <v>4.74933803160703</v>
      </c>
    </row>
    <row r="37" ht="46.5" customHeight="1" spans="1:12">
      <c r="A37" s="45">
        <v>10</v>
      </c>
      <c r="B37" s="35" t="s">
        <v>46</v>
      </c>
      <c r="C37" s="34">
        <v>3115003596</v>
      </c>
      <c r="D37" s="34" t="s">
        <v>37</v>
      </c>
      <c r="E37" s="46">
        <v>100</v>
      </c>
      <c r="F37" s="37" t="s">
        <v>35</v>
      </c>
      <c r="G37" s="47">
        <f>7+39</f>
        <v>46</v>
      </c>
      <c r="H37" s="48">
        <f t="shared" si="4"/>
        <v>1.67944505293903</v>
      </c>
      <c r="I37" s="64">
        <f t="shared" si="5"/>
        <v>18496.5</v>
      </c>
      <c r="J37" s="64">
        <v>18315.7</v>
      </c>
      <c r="K37" s="64">
        <v>180.8</v>
      </c>
      <c r="L37" s="48">
        <f t="shared" si="6"/>
        <v>4.09707156789822</v>
      </c>
    </row>
    <row r="38" ht="47.25" customHeight="1" spans="1:12">
      <c r="A38" s="45">
        <v>11</v>
      </c>
      <c r="B38" s="35" t="s">
        <v>47</v>
      </c>
      <c r="C38" s="34">
        <v>3115004198</v>
      </c>
      <c r="D38" s="34" t="s">
        <v>37</v>
      </c>
      <c r="E38" s="46">
        <v>100</v>
      </c>
      <c r="F38" s="37" t="s">
        <v>35</v>
      </c>
      <c r="G38" s="47">
        <f>49+155</f>
        <v>204</v>
      </c>
      <c r="H38" s="48">
        <f t="shared" si="4"/>
        <v>7.44797371303395</v>
      </c>
      <c r="I38" s="64">
        <f t="shared" si="5"/>
        <v>29757.2</v>
      </c>
      <c r="J38" s="64">
        <v>28863</v>
      </c>
      <c r="K38" s="64">
        <v>894.2</v>
      </c>
      <c r="L38" s="48">
        <f t="shared" si="6"/>
        <v>6.59137556079588</v>
      </c>
    </row>
    <row r="39" ht="33.75" customHeight="1" spans="1:12">
      <c r="A39" s="45">
        <v>12</v>
      </c>
      <c r="B39" s="35" t="s">
        <v>48</v>
      </c>
      <c r="C39" s="34">
        <v>3115003998</v>
      </c>
      <c r="D39" s="34" t="s">
        <v>37</v>
      </c>
      <c r="E39" s="46">
        <v>100</v>
      </c>
      <c r="F39" s="37" t="s">
        <v>35</v>
      </c>
      <c r="G39" s="47">
        <v>34</v>
      </c>
      <c r="H39" s="48">
        <f t="shared" si="4"/>
        <v>1.24132895217233</v>
      </c>
      <c r="I39" s="64">
        <f t="shared" si="5"/>
        <v>14358.7</v>
      </c>
      <c r="J39" s="64">
        <v>14240.3</v>
      </c>
      <c r="K39" s="64">
        <v>118.4</v>
      </c>
      <c r="L39" s="48">
        <f t="shared" si="6"/>
        <v>3.18052720903848</v>
      </c>
    </row>
    <row r="40" ht="36" customHeight="1" spans="1:12">
      <c r="A40" s="45">
        <v>13</v>
      </c>
      <c r="B40" s="35" t="s">
        <v>49</v>
      </c>
      <c r="C40" s="34">
        <v>3115003451</v>
      </c>
      <c r="D40" s="34" t="s">
        <v>37</v>
      </c>
      <c r="E40" s="46">
        <v>100</v>
      </c>
      <c r="F40" s="37" t="s">
        <v>35</v>
      </c>
      <c r="G40" s="47">
        <f>35+120</f>
        <v>155</v>
      </c>
      <c r="H40" s="48">
        <f t="shared" si="4"/>
        <v>5.65899963490325</v>
      </c>
      <c r="I40" s="64">
        <f t="shared" si="5"/>
        <v>20930.4</v>
      </c>
      <c r="J40" s="64">
        <v>20301.5</v>
      </c>
      <c r="K40" s="64">
        <v>628.9</v>
      </c>
      <c r="L40" s="48">
        <f t="shared" si="6"/>
        <v>4.63619315788051</v>
      </c>
    </row>
    <row r="41" ht="66" customHeight="1" spans="1:12">
      <c r="A41" s="45">
        <v>14</v>
      </c>
      <c r="B41" s="35" t="s">
        <v>50</v>
      </c>
      <c r="C41" s="34">
        <v>3115004092</v>
      </c>
      <c r="D41" s="34" t="s">
        <v>37</v>
      </c>
      <c r="E41" s="46">
        <v>100</v>
      </c>
      <c r="F41" s="37" t="s">
        <v>35</v>
      </c>
      <c r="G41" s="47">
        <f>8+32</f>
        <v>40</v>
      </c>
      <c r="H41" s="48">
        <f t="shared" si="4"/>
        <v>1.46038700255568</v>
      </c>
      <c r="I41" s="64">
        <f t="shared" si="5"/>
        <v>13053.5</v>
      </c>
      <c r="J41" s="64">
        <v>12828.9</v>
      </c>
      <c r="K41" s="64">
        <v>224.6</v>
      </c>
      <c r="L41" s="48">
        <f t="shared" si="6"/>
        <v>2.8914185771124</v>
      </c>
    </row>
    <row r="42" ht="67.5" customHeight="1" spans="1:12">
      <c r="A42" s="45">
        <v>15</v>
      </c>
      <c r="B42" s="35" t="s">
        <v>51</v>
      </c>
      <c r="C42" s="34">
        <v>3115004039</v>
      </c>
      <c r="D42" s="34" t="s">
        <v>37</v>
      </c>
      <c r="E42" s="46">
        <v>100</v>
      </c>
      <c r="F42" s="37" t="s">
        <v>35</v>
      </c>
      <c r="G42" s="47">
        <v>21</v>
      </c>
      <c r="H42" s="48">
        <f t="shared" si="4"/>
        <v>0.766703176341731</v>
      </c>
      <c r="I42" s="64">
        <f t="shared" si="5"/>
        <v>9099.3</v>
      </c>
      <c r="J42" s="64">
        <v>9033.1</v>
      </c>
      <c r="K42" s="64">
        <v>66.2</v>
      </c>
      <c r="L42" s="48">
        <f t="shared" si="6"/>
        <v>2.01554257928669</v>
      </c>
    </row>
    <row r="43" ht="54.75" customHeight="1" spans="1:12">
      <c r="A43" s="45">
        <v>16</v>
      </c>
      <c r="B43" s="35" t="s">
        <v>52</v>
      </c>
      <c r="C43" s="34">
        <v>3115004134</v>
      </c>
      <c r="D43" s="34" t="s">
        <v>37</v>
      </c>
      <c r="E43" s="46">
        <v>100</v>
      </c>
      <c r="F43" s="37" t="s">
        <v>35</v>
      </c>
      <c r="G43" s="47">
        <v>0</v>
      </c>
      <c r="H43" s="48">
        <f t="shared" si="4"/>
        <v>0</v>
      </c>
      <c r="I43" s="64">
        <f t="shared" si="5"/>
        <v>9257.9</v>
      </c>
      <c r="J43" s="64">
        <v>9102.5</v>
      </c>
      <c r="K43" s="64">
        <v>155.4</v>
      </c>
      <c r="L43" s="48">
        <f t="shared" si="6"/>
        <v>2.05067330946098</v>
      </c>
    </row>
    <row r="44" ht="64.5" customHeight="1" spans="1:12">
      <c r="A44" s="45">
        <v>17</v>
      </c>
      <c r="B44" s="35" t="s">
        <v>53</v>
      </c>
      <c r="C44" s="34">
        <v>3115004180</v>
      </c>
      <c r="D44" s="34" t="s">
        <v>37</v>
      </c>
      <c r="E44" s="46">
        <v>100</v>
      </c>
      <c r="F44" s="37" t="s">
        <v>35</v>
      </c>
      <c r="G44" s="47">
        <f>14+70</f>
        <v>84</v>
      </c>
      <c r="H44" s="48">
        <f t="shared" si="4"/>
        <v>3.06681270536692</v>
      </c>
      <c r="I44" s="64">
        <f t="shared" si="5"/>
        <v>12617.8</v>
      </c>
      <c r="J44" s="64">
        <v>12340.4</v>
      </c>
      <c r="K44" s="64">
        <v>277.4</v>
      </c>
      <c r="L44" s="48">
        <f t="shared" si="6"/>
        <v>2.79490874648859</v>
      </c>
    </row>
    <row r="45" ht="57" customHeight="1" spans="1:12">
      <c r="A45" s="45">
        <v>18</v>
      </c>
      <c r="B45" s="35" t="s">
        <v>54</v>
      </c>
      <c r="C45" s="34">
        <v>3115004085</v>
      </c>
      <c r="D45" s="34" t="s">
        <v>37</v>
      </c>
      <c r="E45" s="46">
        <v>100</v>
      </c>
      <c r="F45" s="37" t="s">
        <v>35</v>
      </c>
      <c r="G45" s="47">
        <v>0</v>
      </c>
      <c r="H45" s="48">
        <f t="shared" si="4"/>
        <v>0</v>
      </c>
      <c r="I45" s="64">
        <f t="shared" si="5"/>
        <v>5291.5</v>
      </c>
      <c r="J45" s="64">
        <v>5254.2</v>
      </c>
      <c r="K45" s="64">
        <v>37.3</v>
      </c>
      <c r="L45" s="48">
        <f t="shared" si="6"/>
        <v>1.17209494777571</v>
      </c>
    </row>
    <row r="46" ht="55.5" customHeight="1" spans="1:12">
      <c r="A46" s="45">
        <v>19</v>
      </c>
      <c r="B46" s="35" t="s">
        <v>55</v>
      </c>
      <c r="C46" s="34">
        <v>3115004007</v>
      </c>
      <c r="D46" s="34" t="s">
        <v>37</v>
      </c>
      <c r="E46" s="46">
        <v>100</v>
      </c>
      <c r="F46" s="37" t="s">
        <v>35</v>
      </c>
      <c r="G46" s="47">
        <v>10</v>
      </c>
      <c r="H46" s="48">
        <f t="shared" si="4"/>
        <v>0.365096750638919</v>
      </c>
      <c r="I46" s="64">
        <f t="shared" si="5"/>
        <v>8317.1</v>
      </c>
      <c r="J46" s="64">
        <v>8282</v>
      </c>
      <c r="K46" s="64">
        <v>35.1</v>
      </c>
      <c r="L46" s="48">
        <f t="shared" si="6"/>
        <v>1.84228118494668</v>
      </c>
    </row>
    <row r="47" ht="47.25" customHeight="1" spans="1:12">
      <c r="A47" s="45">
        <v>20</v>
      </c>
      <c r="B47" s="35" t="s">
        <v>56</v>
      </c>
      <c r="C47" s="34">
        <v>3115004110</v>
      </c>
      <c r="D47" s="34" t="s">
        <v>37</v>
      </c>
      <c r="E47" s="46">
        <v>100</v>
      </c>
      <c r="F47" s="37" t="s">
        <v>35</v>
      </c>
      <c r="G47" s="47">
        <f>82+1086</f>
        <v>1168</v>
      </c>
      <c r="H47" s="48">
        <f t="shared" si="4"/>
        <v>42.6433004746258</v>
      </c>
      <c r="I47" s="64">
        <f t="shared" si="5"/>
        <v>122558.6</v>
      </c>
      <c r="J47" s="64">
        <v>116910.4</v>
      </c>
      <c r="K47" s="64">
        <v>5648.2</v>
      </c>
      <c r="L47" s="48">
        <f t="shared" si="6"/>
        <v>27.147371419534</v>
      </c>
    </row>
    <row r="48" ht="21" customHeight="1" spans="1:12">
      <c r="A48" s="41"/>
      <c r="B48" s="42"/>
      <c r="C48" s="42"/>
      <c r="D48" s="42"/>
      <c r="E48" s="43"/>
      <c r="F48" s="43"/>
      <c r="G48" s="44">
        <f t="shared" ref="G48:L48" si="7">SUM(G28:G47)</f>
        <v>2739</v>
      </c>
      <c r="H48" s="44">
        <f t="shared" si="7"/>
        <v>100</v>
      </c>
      <c r="I48" s="44">
        <f t="shared" si="7"/>
        <v>451456.6</v>
      </c>
      <c r="J48" s="44">
        <f t="shared" si="7"/>
        <v>439205.1</v>
      </c>
      <c r="K48" s="44">
        <f t="shared" si="7"/>
        <v>12251.5</v>
      </c>
      <c r="L48" s="44">
        <f t="shared" si="7"/>
        <v>100</v>
      </c>
    </row>
    <row r="49" ht="21" customHeight="1" spans="1:12">
      <c r="A49" s="32" t="s">
        <v>57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ht="21" customHeight="1" spans="1:12">
      <c r="A50" s="41"/>
      <c r="B50" s="42"/>
      <c r="C50" s="42"/>
      <c r="D50" s="42"/>
      <c r="E50" s="43"/>
      <c r="F50" s="43"/>
      <c r="G50" s="44"/>
      <c r="H50" s="49"/>
      <c r="I50" s="65"/>
      <c r="J50" s="65"/>
      <c r="K50" s="65"/>
      <c r="L50" s="49"/>
    </row>
    <row r="51" ht="21" customHeight="1" spans="1:12">
      <c r="A51" s="50" t="s">
        <v>58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ht="91.5" customHeight="1" spans="1:12">
      <c r="A52" s="45">
        <v>35</v>
      </c>
      <c r="B52" s="35" t="s">
        <v>59</v>
      </c>
      <c r="C52" s="34">
        <v>3115004663</v>
      </c>
      <c r="D52" s="34" t="s">
        <v>60</v>
      </c>
      <c r="E52" s="46">
        <v>100</v>
      </c>
      <c r="F52" s="37" t="s">
        <v>61</v>
      </c>
      <c r="G52" s="47">
        <v>1147</v>
      </c>
      <c r="H52" s="48">
        <v>100</v>
      </c>
      <c r="I52" s="64">
        <f>J52</f>
        <v>11943</v>
      </c>
      <c r="J52" s="64">
        <v>11943</v>
      </c>
      <c r="K52" s="64">
        <v>14.3</v>
      </c>
      <c r="L52" s="48">
        <v>100</v>
      </c>
    </row>
    <row r="53" ht="21" customHeight="1" spans="1:12">
      <c r="A53" s="51" t="s">
        <v>62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ht="21" customHeight="1" spans="1:12">
      <c r="A54" s="34"/>
      <c r="B54" s="34"/>
      <c r="C54" s="34"/>
      <c r="D54" s="34"/>
      <c r="E54" s="41"/>
      <c r="F54" s="34"/>
      <c r="G54" s="41"/>
      <c r="H54" s="41"/>
      <c r="I54" s="41"/>
      <c r="J54" s="41"/>
      <c r="K54" s="41"/>
      <c r="L54" s="41"/>
    </row>
    <row r="55" ht="21" customHeight="1" spans="1:12">
      <c r="A55" s="50" t="s">
        <v>63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ht="21" customHeight="1" spans="1:12">
      <c r="A56" s="53"/>
      <c r="B56" s="34"/>
      <c r="C56" s="34"/>
      <c r="D56" s="34"/>
      <c r="E56" s="54"/>
      <c r="F56" s="34"/>
      <c r="G56" s="49"/>
      <c r="H56" s="49"/>
      <c r="I56" s="66"/>
      <c r="J56" s="66"/>
      <c r="K56" s="66"/>
      <c r="L56" s="66"/>
    </row>
    <row r="57" ht="21" customHeight="1" spans="1:12">
      <c r="A57" s="50" t="s">
        <v>64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ht="21" customHeight="1" spans="1:12">
      <c r="A58" s="53"/>
      <c r="B58" s="34"/>
      <c r="C58" s="34"/>
      <c r="D58" s="34"/>
      <c r="E58" s="54"/>
      <c r="F58" s="34"/>
      <c r="G58" s="49"/>
      <c r="H58" s="49"/>
      <c r="I58" s="66"/>
      <c r="J58" s="66"/>
      <c r="K58" s="66"/>
      <c r="L58" s="66"/>
    </row>
    <row r="59" ht="21" customHeight="1" spans="1:12">
      <c r="A59" s="50" t="s">
        <v>65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ht="76.5" customHeight="1" spans="1:12">
      <c r="A60" s="41">
        <v>1</v>
      </c>
      <c r="B60" s="43" t="s">
        <v>66</v>
      </c>
      <c r="C60" s="34">
        <v>3115006558</v>
      </c>
      <c r="D60" s="34" t="s">
        <v>67</v>
      </c>
      <c r="E60" s="54">
        <v>100</v>
      </c>
      <c r="F60" s="34" t="s">
        <v>68</v>
      </c>
      <c r="G60" s="49">
        <v>185744</v>
      </c>
      <c r="H60" s="49">
        <v>100</v>
      </c>
      <c r="I60" s="66">
        <v>35203</v>
      </c>
      <c r="J60" s="66">
        <v>32040.1</v>
      </c>
      <c r="K60" s="66">
        <v>3163</v>
      </c>
      <c r="L60" s="66">
        <v>100</v>
      </c>
    </row>
    <row r="61" ht="21" customHeight="1" spans="1:12">
      <c r="A61" s="55" t="s">
        <v>69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ht="21" customHeight="1" spans="1:12">
      <c r="A62" s="34"/>
      <c r="B62" s="56"/>
      <c r="C62" s="56"/>
      <c r="D62" s="56"/>
      <c r="E62" s="57"/>
      <c r="F62" s="34"/>
      <c r="G62" s="58"/>
      <c r="H62" s="58"/>
      <c r="I62" s="67"/>
      <c r="J62" s="67"/>
      <c r="K62" s="67"/>
      <c r="L62" s="67"/>
    </row>
    <row r="63" ht="21" customHeight="1" spans="1:12">
      <c r="A63" s="55" t="s">
        <v>70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ht="21" customHeight="1" spans="1:12">
      <c r="A64" s="34"/>
      <c r="B64" s="56"/>
      <c r="C64" s="56"/>
      <c r="D64" s="56"/>
      <c r="E64" s="57"/>
      <c r="F64" s="34"/>
      <c r="G64" s="58"/>
      <c r="H64" s="58"/>
      <c r="I64" s="67"/>
      <c r="J64" s="67"/>
      <c r="K64" s="67"/>
      <c r="L64" s="67"/>
    </row>
    <row r="65" ht="21" customHeight="1" spans="1:12">
      <c r="A65" s="55" t="s">
        <v>71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ht="42" customHeight="1" spans="1:12">
      <c r="A66" s="43">
        <v>1</v>
      </c>
      <c r="B66" s="68" t="s">
        <v>72</v>
      </c>
      <c r="C66" s="68" t="s">
        <v>73</v>
      </c>
      <c r="D66" s="68" t="s">
        <v>74</v>
      </c>
      <c r="E66" s="69">
        <v>100</v>
      </c>
      <c r="F66" s="43" t="s">
        <v>75</v>
      </c>
      <c r="G66" s="70">
        <v>7</v>
      </c>
      <c r="H66" s="70">
        <v>100</v>
      </c>
      <c r="I66" s="89">
        <v>34190.6</v>
      </c>
      <c r="J66" s="89">
        <v>33820.6</v>
      </c>
      <c r="K66" s="89">
        <f>I66-J66</f>
        <v>370</v>
      </c>
      <c r="L66" s="89">
        <v>100</v>
      </c>
    </row>
    <row r="67" ht="21" customHeight="1" spans="1:12">
      <c r="A67" s="55" t="s">
        <v>76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ht="21" customHeight="1" spans="1:12">
      <c r="A68" s="34"/>
      <c r="B68" s="56"/>
      <c r="C68" s="56"/>
      <c r="D68" s="56"/>
      <c r="E68" s="57"/>
      <c r="F68" s="34"/>
      <c r="G68" s="58"/>
      <c r="H68" s="58"/>
      <c r="I68" s="67"/>
      <c r="J68" s="67"/>
      <c r="K68" s="67"/>
      <c r="L68" s="67"/>
    </row>
    <row r="69" ht="21" customHeight="1" spans="1:12">
      <c r="A69" s="55" t="s">
        <v>77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ht="21" customHeight="1" spans="1:1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ht="21" customHeight="1" spans="1:12">
      <c r="A71" s="72" t="s">
        <v>78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90"/>
    </row>
    <row r="72" ht="21" customHeight="1" spans="1:12">
      <c r="A72" s="34"/>
      <c r="B72" s="56"/>
      <c r="C72" s="56"/>
      <c r="D72" s="56"/>
      <c r="E72" s="57"/>
      <c r="F72" s="34"/>
      <c r="G72" s="58"/>
      <c r="H72" s="58"/>
      <c r="I72" s="67"/>
      <c r="J72" s="67"/>
      <c r="K72" s="67"/>
      <c r="L72" s="67"/>
    </row>
    <row r="73" ht="21" customHeight="1" spans="1:12">
      <c r="A73" s="55" t="s">
        <v>79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ht="21" customHeight="1" spans="1:12">
      <c r="A74" s="34"/>
      <c r="B74" s="56"/>
      <c r="C74" s="56"/>
      <c r="D74" s="56"/>
      <c r="E74" s="57"/>
      <c r="F74" s="34"/>
      <c r="G74" s="58"/>
      <c r="H74" s="58"/>
      <c r="I74" s="67"/>
      <c r="J74" s="67"/>
      <c r="K74" s="67"/>
      <c r="L74" s="67"/>
    </row>
    <row r="75" ht="21" customHeight="1" spans="1:12">
      <c r="A75" s="55" t="s">
        <v>80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ht="21" customHeight="1" spans="1:12">
      <c r="A76" s="34"/>
      <c r="B76" s="56"/>
      <c r="C76" s="56"/>
      <c r="D76" s="56"/>
      <c r="E76" s="57"/>
      <c r="F76" s="34"/>
      <c r="G76" s="58"/>
      <c r="H76" s="58"/>
      <c r="I76" s="67"/>
      <c r="J76" s="67"/>
      <c r="K76" s="67"/>
      <c r="L76" s="67"/>
    </row>
    <row r="77" ht="21" customHeight="1" spans="1:12">
      <c r="A77" s="55" t="s">
        <v>81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ht="21" customHeight="1" spans="1:1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ht="21" customHeight="1" spans="1:12">
      <c r="A79" s="72" t="s">
        <v>82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90"/>
    </row>
    <row r="80" ht="21" customHeight="1" spans="1:12">
      <c r="A80" s="34"/>
      <c r="B80" s="56"/>
      <c r="C80" s="56"/>
      <c r="D80" s="56"/>
      <c r="E80" s="57"/>
      <c r="F80" s="34"/>
      <c r="G80" s="58"/>
      <c r="H80" s="58"/>
      <c r="I80" s="67"/>
      <c r="J80" s="67"/>
      <c r="K80" s="67"/>
      <c r="L80" s="67"/>
    </row>
    <row r="81" ht="21" customHeight="1" spans="1:12">
      <c r="A81" s="51" t="s">
        <v>83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91"/>
    </row>
    <row r="82" ht="21" customHeight="1" spans="1:12">
      <c r="A82" s="34"/>
      <c r="B82" s="56"/>
      <c r="C82" s="56"/>
      <c r="D82" s="56"/>
      <c r="E82" s="57"/>
      <c r="F82" s="34"/>
      <c r="G82" s="58"/>
      <c r="H82" s="58"/>
      <c r="I82" s="67"/>
      <c r="J82" s="67"/>
      <c r="K82" s="67"/>
      <c r="L82" s="67"/>
    </row>
    <row r="83" s="15" customFormat="1" ht="21" customHeight="1" spans="1:12">
      <c r="A83" s="51" t="s">
        <v>84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91"/>
    </row>
    <row r="84" ht="21" customHeight="1" spans="1:12">
      <c r="A84" s="34"/>
      <c r="B84" s="56"/>
      <c r="C84" s="56"/>
      <c r="D84" s="56"/>
      <c r="E84" s="57"/>
      <c r="F84" s="34"/>
      <c r="G84" s="58"/>
      <c r="H84" s="58"/>
      <c r="I84" s="67"/>
      <c r="J84" s="67"/>
      <c r="K84" s="67"/>
      <c r="L84" s="67"/>
    </row>
    <row r="85" ht="21" customHeight="1" spans="1:12">
      <c r="A85" s="55" t="s">
        <v>85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ht="21" customHeight="1" spans="1:12">
      <c r="A86" s="41"/>
      <c r="B86" s="34"/>
      <c r="C86" s="34"/>
      <c r="D86" s="34"/>
      <c r="E86" s="54"/>
      <c r="F86" s="74"/>
      <c r="G86" s="49"/>
      <c r="H86" s="75"/>
      <c r="I86" s="92"/>
      <c r="J86" s="92"/>
      <c r="K86" s="93"/>
      <c r="L86" s="75"/>
    </row>
    <row r="87" ht="21" customHeight="1" spans="1:12">
      <c r="A87" s="76" t="s">
        <v>86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94"/>
    </row>
    <row r="88" ht="21" customHeight="1" spans="1:12">
      <c r="A88" s="41"/>
      <c r="B88" s="34"/>
      <c r="C88" s="34"/>
      <c r="D88" s="34"/>
      <c r="E88" s="54"/>
      <c r="F88" s="74"/>
      <c r="G88" s="49"/>
      <c r="H88" s="75"/>
      <c r="I88" s="92"/>
      <c r="J88" s="92"/>
      <c r="K88" s="93"/>
      <c r="L88" s="75"/>
    </row>
    <row r="89" ht="21" customHeight="1" spans="1:12">
      <c r="A89" s="55" t="s">
        <v>87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ht="21" customHeight="1" spans="1:12">
      <c r="A90" s="41"/>
      <c r="B90" s="34"/>
      <c r="C90" s="34"/>
      <c r="D90" s="34"/>
      <c r="E90" s="54"/>
      <c r="F90" s="74"/>
      <c r="G90" s="49"/>
      <c r="H90" s="75"/>
      <c r="I90" s="92"/>
      <c r="J90" s="92"/>
      <c r="K90" s="93"/>
      <c r="L90" s="75"/>
    </row>
    <row r="91" ht="21" customHeight="1" spans="1:12">
      <c r="A91" s="55" t="s">
        <v>88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ht="21" customHeight="1" spans="1:12">
      <c r="A92" s="41"/>
      <c r="B92" s="34"/>
      <c r="C92" s="34"/>
      <c r="D92" s="34"/>
      <c r="E92" s="54"/>
      <c r="F92" s="74"/>
      <c r="G92" s="49"/>
      <c r="H92" s="75"/>
      <c r="I92" s="92"/>
      <c r="J92" s="92"/>
      <c r="K92" s="93"/>
      <c r="L92" s="75"/>
    </row>
    <row r="93" ht="21" customHeight="1" spans="1:12">
      <c r="A93" s="55" t="s">
        <v>89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ht="21" customHeight="1" spans="1:12">
      <c r="A94" s="41"/>
      <c r="B94" s="34"/>
      <c r="C94" s="34"/>
      <c r="D94" s="34"/>
      <c r="E94" s="54"/>
      <c r="F94" s="74"/>
      <c r="G94" s="49"/>
      <c r="H94" s="75"/>
      <c r="I94" s="92"/>
      <c r="J94" s="92"/>
      <c r="K94" s="93"/>
      <c r="L94" s="75"/>
    </row>
    <row r="95" ht="21" customHeight="1" spans="1:12">
      <c r="A95" s="55" t="s">
        <v>90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ht="21" customHeight="1" spans="1:12">
      <c r="A96" s="41"/>
      <c r="B96" s="34"/>
      <c r="C96" s="34"/>
      <c r="D96" s="34"/>
      <c r="E96" s="54"/>
      <c r="F96" s="74"/>
      <c r="G96" s="49"/>
      <c r="H96" s="75"/>
      <c r="I96" s="92"/>
      <c r="J96" s="92"/>
      <c r="K96" s="93"/>
      <c r="L96" s="75"/>
    </row>
    <row r="97" ht="21" customHeight="1" spans="1:12">
      <c r="A97" s="76" t="s">
        <v>91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94"/>
    </row>
    <row r="98" ht="21" customHeight="1" spans="1:12">
      <c r="A98" s="41"/>
      <c r="B98" s="34"/>
      <c r="C98" s="34"/>
      <c r="D98" s="34"/>
      <c r="E98" s="54"/>
      <c r="F98" s="74"/>
      <c r="G98" s="49"/>
      <c r="H98" s="75"/>
      <c r="I98" s="92"/>
      <c r="J98" s="92"/>
      <c r="K98" s="93"/>
      <c r="L98" s="75"/>
    </row>
    <row r="99" ht="21" customHeight="1" spans="1:12">
      <c r="A99" s="76" t="s">
        <v>92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94"/>
    </row>
    <row r="100" ht="21" customHeight="1" spans="1:12">
      <c r="A100" s="41"/>
      <c r="B100" s="34"/>
      <c r="C100" s="34"/>
      <c r="D100" s="34"/>
      <c r="E100" s="54"/>
      <c r="F100" s="74"/>
      <c r="G100" s="49"/>
      <c r="H100" s="75"/>
      <c r="I100" s="92"/>
      <c r="J100" s="92"/>
      <c r="K100" s="93"/>
      <c r="L100" s="75"/>
    </row>
    <row r="101" ht="21" customHeight="1" spans="1:12">
      <c r="A101" s="76" t="s">
        <v>93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94"/>
    </row>
    <row r="102" ht="21" customHeight="1" spans="1:12">
      <c r="A102" s="41"/>
      <c r="B102" s="34"/>
      <c r="C102" s="34"/>
      <c r="D102" s="34"/>
      <c r="E102" s="54"/>
      <c r="F102" s="74"/>
      <c r="G102" s="49"/>
      <c r="H102" s="75"/>
      <c r="I102" s="92"/>
      <c r="J102" s="92"/>
      <c r="K102" s="93"/>
      <c r="L102" s="75"/>
    </row>
    <row r="103" ht="21" customHeight="1" spans="1:12">
      <c r="A103" s="76" t="s">
        <v>94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94"/>
    </row>
    <row r="104" ht="21" customHeight="1" spans="1:12">
      <c r="A104" s="41"/>
      <c r="B104" s="34"/>
      <c r="C104" s="34"/>
      <c r="D104" s="34"/>
      <c r="E104" s="54"/>
      <c r="F104" s="74"/>
      <c r="G104" s="49"/>
      <c r="H104" s="75"/>
      <c r="I104" s="92"/>
      <c r="J104" s="92"/>
      <c r="K104" s="93"/>
      <c r="L104" s="75"/>
    </row>
    <row r="105" ht="21" customHeight="1" spans="1:12">
      <c r="A105" s="76" t="s">
        <v>95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94"/>
    </row>
    <row r="106" ht="21" customHeight="1" spans="1:12">
      <c r="A106" s="41"/>
      <c r="B106" s="34"/>
      <c r="C106" s="34"/>
      <c r="D106" s="34"/>
      <c r="E106" s="54"/>
      <c r="F106" s="74"/>
      <c r="G106" s="49"/>
      <c r="H106" s="75"/>
      <c r="I106" s="92"/>
      <c r="J106" s="92"/>
      <c r="K106" s="93"/>
      <c r="L106" s="75"/>
    </row>
    <row r="107" ht="21" customHeight="1" spans="1:12">
      <c r="A107" s="76" t="s">
        <v>96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94"/>
    </row>
    <row r="108" ht="21" customHeight="1" spans="1:12">
      <c r="A108" s="41"/>
      <c r="B108" s="34"/>
      <c r="C108" s="34"/>
      <c r="D108" s="34"/>
      <c r="E108" s="54"/>
      <c r="F108" s="74"/>
      <c r="G108" s="49"/>
      <c r="H108" s="75"/>
      <c r="I108" s="92"/>
      <c r="J108" s="92"/>
      <c r="K108" s="93"/>
      <c r="L108" s="75"/>
    </row>
    <row r="109" ht="21" customHeight="1" spans="1:12">
      <c r="A109" s="55" t="s">
        <v>97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ht="21" customHeight="1" spans="1:12">
      <c r="A110" s="41"/>
      <c r="B110" s="34"/>
      <c r="C110" s="34"/>
      <c r="D110" s="34"/>
      <c r="E110" s="54"/>
      <c r="F110" s="74"/>
      <c r="G110" s="49"/>
      <c r="H110" s="75"/>
      <c r="I110" s="92"/>
      <c r="J110" s="92"/>
      <c r="K110" s="93"/>
      <c r="L110" s="75"/>
    </row>
    <row r="111" ht="21" customHeight="1" spans="1:12">
      <c r="A111" s="55" t="s">
        <v>98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ht="21" customHeight="1" spans="1:12">
      <c r="A112" s="41"/>
      <c r="B112" s="34"/>
      <c r="C112" s="34"/>
      <c r="D112" s="34"/>
      <c r="E112" s="54"/>
      <c r="F112" s="74"/>
      <c r="G112" s="49"/>
      <c r="H112" s="75"/>
      <c r="I112" s="92"/>
      <c r="J112" s="92"/>
      <c r="K112" s="93"/>
      <c r="L112" s="75"/>
    </row>
    <row r="113" ht="21" customHeight="1" spans="1:12">
      <c r="A113" s="76" t="s">
        <v>99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94"/>
    </row>
    <row r="114" ht="59.25" customHeight="1" spans="1:12">
      <c r="A114" s="78" t="s">
        <v>100</v>
      </c>
      <c r="B114" s="79" t="s">
        <v>101</v>
      </c>
      <c r="C114" s="80">
        <v>3115006678</v>
      </c>
      <c r="D114" s="81" t="s">
        <v>102</v>
      </c>
      <c r="E114" s="54">
        <v>100</v>
      </c>
      <c r="F114" s="82" t="s">
        <v>99</v>
      </c>
      <c r="G114" s="49">
        <v>373</v>
      </c>
      <c r="H114" s="75">
        <v>100</v>
      </c>
      <c r="I114" s="92">
        <f>J114+K114</f>
        <v>8840.9</v>
      </c>
      <c r="J114" s="92">
        <v>8240.5</v>
      </c>
      <c r="K114" s="93">
        <v>600.4</v>
      </c>
      <c r="L114" s="75">
        <v>100</v>
      </c>
    </row>
    <row r="115" ht="21" customHeight="1" spans="1:12">
      <c r="A115" s="55" t="s">
        <v>103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ht="21" customHeight="1" spans="1:12">
      <c r="A116" s="41"/>
      <c r="B116" s="34"/>
      <c r="C116" s="34"/>
      <c r="D116" s="34"/>
      <c r="E116" s="54"/>
      <c r="F116" s="74"/>
      <c r="G116" s="49"/>
      <c r="H116" s="75"/>
      <c r="I116" s="92"/>
      <c r="J116" s="92"/>
      <c r="K116" s="93"/>
      <c r="L116" s="75"/>
    </row>
    <row r="117" ht="15" spans="1:12">
      <c r="A117" s="83" t="s">
        <v>104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</row>
    <row r="118" ht="90" spans="1:12">
      <c r="A118" s="78" t="s">
        <v>105</v>
      </c>
      <c r="B118" s="79" t="s">
        <v>106</v>
      </c>
      <c r="C118" s="84">
        <v>311501406640</v>
      </c>
      <c r="D118" s="85" t="s">
        <v>107</v>
      </c>
      <c r="E118" s="86">
        <v>100</v>
      </c>
      <c r="F118" s="86" t="s">
        <v>108</v>
      </c>
      <c r="G118" s="86">
        <v>878</v>
      </c>
      <c r="H118" s="87">
        <f t="shared" ref="H118:H137" si="8">G118/$G$138*100</f>
        <v>6.85188075542375</v>
      </c>
      <c r="I118" s="86">
        <f t="shared" ref="I118:I134" si="9">J118+K118</f>
        <v>35125.1</v>
      </c>
      <c r="J118" s="86">
        <v>35015</v>
      </c>
      <c r="K118" s="86">
        <v>110.1</v>
      </c>
      <c r="L118" s="87">
        <f t="shared" ref="L118:L137" si="10">I118/$I$138*100</f>
        <v>27.169071976758</v>
      </c>
    </row>
    <row r="119" ht="63" spans="1:12">
      <c r="A119" s="78" t="s">
        <v>109</v>
      </c>
      <c r="B119" s="79" t="s">
        <v>110</v>
      </c>
      <c r="C119" s="88">
        <v>3115003243</v>
      </c>
      <c r="D119" s="85" t="s">
        <v>111</v>
      </c>
      <c r="E119" s="86">
        <v>100</v>
      </c>
      <c r="F119" s="86" t="s">
        <v>108</v>
      </c>
      <c r="G119" s="86">
        <v>1509</v>
      </c>
      <c r="H119" s="87">
        <f t="shared" si="8"/>
        <v>11.7761823006087</v>
      </c>
      <c r="I119" s="86">
        <f t="shared" si="9"/>
        <v>40987.8</v>
      </c>
      <c r="J119" s="86">
        <v>40239.8</v>
      </c>
      <c r="K119" s="86">
        <v>748</v>
      </c>
      <c r="L119" s="87">
        <f t="shared" si="10"/>
        <v>31.7038382344524</v>
      </c>
    </row>
    <row r="120" ht="60" spans="1:12">
      <c r="A120" s="78" t="s">
        <v>100</v>
      </c>
      <c r="B120" s="79" t="s">
        <v>112</v>
      </c>
      <c r="C120" s="88">
        <v>3115006766</v>
      </c>
      <c r="D120" s="85" t="s">
        <v>107</v>
      </c>
      <c r="E120" s="86">
        <v>100</v>
      </c>
      <c r="F120" s="86" t="s">
        <v>108</v>
      </c>
      <c r="G120" s="86">
        <v>332</v>
      </c>
      <c r="H120" s="87">
        <f t="shared" si="8"/>
        <v>2.59091618542219</v>
      </c>
      <c r="I120" s="86">
        <f t="shared" si="9"/>
        <v>1114.4</v>
      </c>
      <c r="J120" s="86">
        <v>1090.6</v>
      </c>
      <c r="K120" s="86">
        <v>23.8</v>
      </c>
      <c r="L120" s="87">
        <f t="shared" si="10"/>
        <v>0.861982280787789</v>
      </c>
    </row>
    <row r="121" ht="60" spans="1:12">
      <c r="A121" s="78" t="s">
        <v>113</v>
      </c>
      <c r="B121" s="79" t="s">
        <v>114</v>
      </c>
      <c r="C121" s="88">
        <v>3115006727</v>
      </c>
      <c r="D121" s="85" t="s">
        <v>107</v>
      </c>
      <c r="E121" s="86">
        <v>100</v>
      </c>
      <c r="F121" s="86" t="s">
        <v>108</v>
      </c>
      <c r="G121" s="86">
        <v>834</v>
      </c>
      <c r="H121" s="87">
        <f t="shared" si="8"/>
        <v>6.50850632121118</v>
      </c>
      <c r="I121" s="86">
        <f t="shared" si="9"/>
        <v>4933.8</v>
      </c>
      <c r="J121" s="86">
        <v>4880.3</v>
      </c>
      <c r="K121" s="86">
        <v>53.5</v>
      </c>
      <c r="L121" s="87">
        <f t="shared" si="10"/>
        <v>3.81626720831909</v>
      </c>
    </row>
    <row r="122" ht="60" spans="1:12">
      <c r="A122" s="78" t="s">
        <v>115</v>
      </c>
      <c r="B122" s="79" t="s">
        <v>116</v>
      </c>
      <c r="C122" s="88">
        <v>3115006692</v>
      </c>
      <c r="D122" s="85" t="s">
        <v>107</v>
      </c>
      <c r="E122" s="86">
        <v>100</v>
      </c>
      <c r="F122" s="86" t="s">
        <v>108</v>
      </c>
      <c r="G122" s="86">
        <v>909</v>
      </c>
      <c r="H122" s="87">
        <f t="shared" si="8"/>
        <v>7.09380365225535</v>
      </c>
      <c r="I122" s="86">
        <f t="shared" si="9"/>
        <v>3336.6</v>
      </c>
      <c r="J122" s="86">
        <v>3298.4</v>
      </c>
      <c r="K122" s="86">
        <v>38.2</v>
      </c>
      <c r="L122" s="87">
        <f t="shared" si="10"/>
        <v>2.58084177860421</v>
      </c>
    </row>
    <row r="123" ht="60" spans="1:12">
      <c r="A123" s="78" t="s">
        <v>117</v>
      </c>
      <c r="B123" s="79" t="s">
        <v>118</v>
      </c>
      <c r="C123" s="88">
        <v>3115006660</v>
      </c>
      <c r="D123" s="85" t="s">
        <v>107</v>
      </c>
      <c r="E123" s="86">
        <v>100</v>
      </c>
      <c r="F123" s="86" t="s">
        <v>108</v>
      </c>
      <c r="G123" s="86">
        <v>1021</v>
      </c>
      <c r="H123" s="87">
        <f t="shared" si="8"/>
        <v>7.96784766661464</v>
      </c>
      <c r="I123" s="86">
        <f t="shared" si="9"/>
        <v>6103.3</v>
      </c>
      <c r="J123" s="86">
        <v>6029.8</v>
      </c>
      <c r="K123" s="86">
        <v>73.5</v>
      </c>
      <c r="L123" s="87">
        <f t="shared" si="10"/>
        <v>4.72086903655071</v>
      </c>
    </row>
    <row r="124" ht="60" spans="1:12">
      <c r="A124" s="78" t="s">
        <v>119</v>
      </c>
      <c r="B124" s="79" t="s">
        <v>120</v>
      </c>
      <c r="C124" s="88">
        <v>3115006653</v>
      </c>
      <c r="D124" s="85" t="s">
        <v>107</v>
      </c>
      <c r="E124" s="86">
        <v>100</v>
      </c>
      <c r="F124" s="86" t="s">
        <v>108</v>
      </c>
      <c r="G124" s="86">
        <v>766</v>
      </c>
      <c r="H124" s="87">
        <f t="shared" si="8"/>
        <v>5.97783674106446</v>
      </c>
      <c r="I124" s="86">
        <f t="shared" si="9"/>
        <v>3071.5</v>
      </c>
      <c r="J124" s="86">
        <v>3033.4</v>
      </c>
      <c r="K124" s="86">
        <v>38.1</v>
      </c>
      <c r="L124" s="87">
        <f t="shared" si="10"/>
        <v>2.37578838427826</v>
      </c>
    </row>
    <row r="125" ht="47.25" spans="1:12">
      <c r="A125" s="78" t="s">
        <v>121</v>
      </c>
      <c r="B125" s="79" t="s">
        <v>122</v>
      </c>
      <c r="C125" s="88">
        <v>3115006822</v>
      </c>
      <c r="D125" s="85" t="s">
        <v>107</v>
      </c>
      <c r="E125" s="86">
        <v>100</v>
      </c>
      <c r="F125" s="86" t="s">
        <v>108</v>
      </c>
      <c r="G125" s="86">
        <v>427</v>
      </c>
      <c r="H125" s="87">
        <f t="shared" si="8"/>
        <v>3.33229280474481</v>
      </c>
      <c r="I125" s="86">
        <f t="shared" si="9"/>
        <v>1231.2</v>
      </c>
      <c r="J125" s="86">
        <v>1204.2</v>
      </c>
      <c r="K125" s="86">
        <v>27</v>
      </c>
      <c r="L125" s="87">
        <f t="shared" si="10"/>
        <v>0.952326439434607</v>
      </c>
    </row>
    <row r="126" ht="47.25" spans="1:12">
      <c r="A126" s="78" t="s">
        <v>123</v>
      </c>
      <c r="B126" s="79" t="s">
        <v>124</v>
      </c>
      <c r="C126" s="88">
        <v>3115006710</v>
      </c>
      <c r="D126" s="85" t="s">
        <v>107</v>
      </c>
      <c r="E126" s="86">
        <v>100</v>
      </c>
      <c r="F126" s="86" t="s">
        <v>108</v>
      </c>
      <c r="G126" s="86">
        <v>509</v>
      </c>
      <c r="H126" s="87">
        <f t="shared" si="8"/>
        <v>3.97221788668644</v>
      </c>
      <c r="I126" s="86">
        <f t="shared" si="9"/>
        <v>2231</v>
      </c>
      <c r="J126" s="86">
        <v>2195</v>
      </c>
      <c r="K126" s="86">
        <v>36</v>
      </c>
      <c r="L126" s="87">
        <f t="shared" si="10"/>
        <v>1.7256662494953</v>
      </c>
    </row>
    <row r="127" ht="47.25" spans="1:12">
      <c r="A127" s="78" t="s">
        <v>125</v>
      </c>
      <c r="B127" s="79" t="s">
        <v>126</v>
      </c>
      <c r="C127" s="88">
        <v>3115006477</v>
      </c>
      <c r="D127" s="85" t="s">
        <v>107</v>
      </c>
      <c r="E127" s="86">
        <v>100</v>
      </c>
      <c r="F127" s="86" t="s">
        <v>108</v>
      </c>
      <c r="G127" s="86">
        <v>420</v>
      </c>
      <c r="H127" s="87">
        <f t="shared" si="8"/>
        <v>3.27766505384735</v>
      </c>
      <c r="I127" s="86">
        <f t="shared" si="9"/>
        <v>3595.9</v>
      </c>
      <c r="J127" s="86">
        <v>3566.6</v>
      </c>
      <c r="K127" s="86">
        <v>29.3</v>
      </c>
      <c r="L127" s="87">
        <f t="shared" si="10"/>
        <v>2.78140890477819</v>
      </c>
    </row>
    <row r="128" ht="47.25" spans="1:12">
      <c r="A128" s="78" t="s">
        <v>127</v>
      </c>
      <c r="B128" s="79" t="s">
        <v>128</v>
      </c>
      <c r="C128" s="88">
        <v>3115006741</v>
      </c>
      <c r="D128" s="85" t="s">
        <v>107</v>
      </c>
      <c r="E128" s="86">
        <v>100</v>
      </c>
      <c r="F128" s="86" t="s">
        <v>108</v>
      </c>
      <c r="G128" s="86">
        <v>318</v>
      </c>
      <c r="H128" s="87">
        <f t="shared" si="8"/>
        <v>2.48166068362728</v>
      </c>
      <c r="I128" s="86">
        <f t="shared" si="9"/>
        <v>978.3</v>
      </c>
      <c r="J128" s="86">
        <v>969.8</v>
      </c>
      <c r="K128" s="86">
        <v>8.5</v>
      </c>
      <c r="L128" s="87">
        <f t="shared" si="10"/>
        <v>0.756709678117995</v>
      </c>
    </row>
    <row r="129" ht="47.25" spans="1:12">
      <c r="A129" s="78" t="s">
        <v>129</v>
      </c>
      <c r="B129" s="79" t="s">
        <v>130</v>
      </c>
      <c r="C129" s="88">
        <v>3115006685</v>
      </c>
      <c r="D129" s="85" t="s">
        <v>107</v>
      </c>
      <c r="E129" s="86">
        <v>100</v>
      </c>
      <c r="F129" s="86" t="s">
        <v>108</v>
      </c>
      <c r="G129" s="86">
        <v>378</v>
      </c>
      <c r="H129" s="87">
        <f t="shared" si="8"/>
        <v>2.94989854846262</v>
      </c>
      <c r="I129" s="86">
        <f t="shared" si="9"/>
        <v>1762</v>
      </c>
      <c r="J129" s="86">
        <v>1727.2</v>
      </c>
      <c r="K129" s="86">
        <v>34.8</v>
      </c>
      <c r="L129" s="87">
        <f t="shared" si="10"/>
        <v>1.36289732479189</v>
      </c>
    </row>
    <row r="130" ht="60" spans="1:12">
      <c r="A130" s="78" t="s">
        <v>131</v>
      </c>
      <c r="B130" s="79" t="s">
        <v>132</v>
      </c>
      <c r="C130" s="88">
        <v>3115006759</v>
      </c>
      <c r="D130" s="85" t="s">
        <v>107</v>
      </c>
      <c r="E130" s="86">
        <v>100</v>
      </c>
      <c r="F130" s="86" t="s">
        <v>108</v>
      </c>
      <c r="G130" s="86">
        <v>683</v>
      </c>
      <c r="H130" s="87">
        <f t="shared" si="8"/>
        <v>5.33010769470891</v>
      </c>
      <c r="I130" s="86">
        <f t="shared" si="9"/>
        <v>1753.7</v>
      </c>
      <c r="J130" s="86">
        <v>1714.1</v>
      </c>
      <c r="K130" s="86">
        <v>39.6</v>
      </c>
      <c r="L130" s="87">
        <f t="shared" si="10"/>
        <v>1.3564773203675</v>
      </c>
    </row>
    <row r="131" ht="60" spans="1:12">
      <c r="A131" s="78" t="s">
        <v>133</v>
      </c>
      <c r="B131" s="79" t="s">
        <v>134</v>
      </c>
      <c r="C131" s="88">
        <v>3614007109</v>
      </c>
      <c r="D131" s="85" t="s">
        <v>107</v>
      </c>
      <c r="E131" s="86">
        <v>100</v>
      </c>
      <c r="F131" s="86" t="s">
        <v>108</v>
      </c>
      <c r="G131" s="86">
        <v>500</v>
      </c>
      <c r="H131" s="87">
        <f t="shared" si="8"/>
        <v>3.90198220696114</v>
      </c>
      <c r="I131" s="86">
        <f t="shared" si="9"/>
        <v>1338.2</v>
      </c>
      <c r="J131" s="86">
        <v>1320.2</v>
      </c>
      <c r="K131" s="86">
        <v>18</v>
      </c>
      <c r="L131" s="87">
        <f t="shared" si="10"/>
        <v>1.03509035189359</v>
      </c>
    </row>
    <row r="132" ht="47.25" spans="1:12">
      <c r="A132" s="78" t="s">
        <v>135</v>
      </c>
      <c r="B132" s="79" t="s">
        <v>136</v>
      </c>
      <c r="C132" s="88">
        <v>3115006702</v>
      </c>
      <c r="D132" s="85" t="s">
        <v>107</v>
      </c>
      <c r="E132" s="86">
        <v>100</v>
      </c>
      <c r="F132" s="86" t="s">
        <v>108</v>
      </c>
      <c r="G132" s="86">
        <v>221</v>
      </c>
      <c r="H132" s="87">
        <f t="shared" si="8"/>
        <v>1.72467613547682</v>
      </c>
      <c r="I132" s="86">
        <f t="shared" si="9"/>
        <v>534.9</v>
      </c>
      <c r="J132" s="86">
        <v>525.9</v>
      </c>
      <c r="K132" s="86">
        <v>9</v>
      </c>
      <c r="L132" s="87">
        <f t="shared" si="10"/>
        <v>0.413742212844031</v>
      </c>
    </row>
    <row r="133" ht="47.25" spans="1:12">
      <c r="A133" s="78" t="s">
        <v>137</v>
      </c>
      <c r="B133" s="79" t="s">
        <v>138</v>
      </c>
      <c r="C133" s="88">
        <v>3115006798</v>
      </c>
      <c r="D133" s="85" t="s">
        <v>107</v>
      </c>
      <c r="E133" s="86">
        <v>100</v>
      </c>
      <c r="F133" s="86" t="s">
        <v>108</v>
      </c>
      <c r="G133" s="86">
        <v>368</v>
      </c>
      <c r="H133" s="87">
        <f t="shared" si="8"/>
        <v>2.8718589043234</v>
      </c>
      <c r="I133" s="86">
        <f t="shared" si="9"/>
        <v>1503.1</v>
      </c>
      <c r="J133" s="86">
        <v>1483.1</v>
      </c>
      <c r="K133" s="86">
        <v>20</v>
      </c>
      <c r="L133" s="87">
        <f t="shared" si="10"/>
        <v>1.16263959642151</v>
      </c>
    </row>
    <row r="134" ht="47.25" spans="1:12">
      <c r="A134" s="78" t="s">
        <v>139</v>
      </c>
      <c r="B134" s="79" t="s">
        <v>140</v>
      </c>
      <c r="C134" s="88">
        <v>3115006780</v>
      </c>
      <c r="D134" s="85" t="s">
        <v>107</v>
      </c>
      <c r="E134" s="86">
        <v>100</v>
      </c>
      <c r="F134" s="86" t="s">
        <v>108</v>
      </c>
      <c r="G134" s="86">
        <v>628</v>
      </c>
      <c r="H134" s="87">
        <f t="shared" si="8"/>
        <v>4.90088965194319</v>
      </c>
      <c r="I134" s="86">
        <f t="shared" si="9"/>
        <v>2264.1</v>
      </c>
      <c r="J134" s="86">
        <v>2226.9</v>
      </c>
      <c r="K134" s="86">
        <v>37.2</v>
      </c>
      <c r="L134" s="87">
        <f t="shared" si="10"/>
        <v>1.75126891774195</v>
      </c>
    </row>
    <row r="135" ht="47.25" spans="1:12">
      <c r="A135" s="78" t="s">
        <v>141</v>
      </c>
      <c r="B135" s="79" t="s">
        <v>142</v>
      </c>
      <c r="C135" s="88">
        <v>3115006808</v>
      </c>
      <c r="D135" s="85" t="s">
        <v>107</v>
      </c>
      <c r="E135" s="86">
        <v>100</v>
      </c>
      <c r="F135" s="86" t="s">
        <v>108</v>
      </c>
      <c r="G135" s="86">
        <v>689</v>
      </c>
      <c r="H135" s="87">
        <f t="shared" si="8"/>
        <v>5.37693148119245</v>
      </c>
      <c r="I135" s="86">
        <f t="shared" ref="I135:I137" si="11">J135+K135</f>
        <v>2657.7</v>
      </c>
      <c r="J135" s="86">
        <v>2610.3</v>
      </c>
      <c r="K135" s="86">
        <v>47.4</v>
      </c>
      <c r="L135" s="87">
        <f t="shared" si="10"/>
        <v>2.05571635646959</v>
      </c>
    </row>
    <row r="136" ht="60" spans="1:12">
      <c r="A136" s="78" t="s">
        <v>143</v>
      </c>
      <c r="B136" s="79" t="s">
        <v>144</v>
      </c>
      <c r="C136" s="88">
        <v>3115006773</v>
      </c>
      <c r="D136" s="85" t="s">
        <v>107</v>
      </c>
      <c r="E136" s="86">
        <v>100</v>
      </c>
      <c r="F136" s="86" t="s">
        <v>108</v>
      </c>
      <c r="G136" s="86">
        <v>1053</v>
      </c>
      <c r="H136" s="87">
        <f t="shared" si="8"/>
        <v>8.21757452786015</v>
      </c>
      <c r="I136" s="86">
        <f t="shared" si="11"/>
        <v>4032.9</v>
      </c>
      <c r="J136" s="86">
        <v>3965.9</v>
      </c>
      <c r="K136" s="86">
        <v>67</v>
      </c>
      <c r="L136" s="87">
        <f t="shared" si="10"/>
        <v>3.11942600519479</v>
      </c>
    </row>
    <row r="137" ht="63" spans="1:12">
      <c r="A137" s="78" t="s">
        <v>145</v>
      </c>
      <c r="B137" s="79" t="s">
        <v>146</v>
      </c>
      <c r="C137" s="88">
        <v>3115006646</v>
      </c>
      <c r="D137" s="85" t="s">
        <v>111</v>
      </c>
      <c r="E137" s="86">
        <v>100</v>
      </c>
      <c r="F137" s="86" t="s">
        <v>108</v>
      </c>
      <c r="G137" s="86">
        <v>371</v>
      </c>
      <c r="H137" s="87">
        <f t="shared" si="8"/>
        <v>2.89527079756516</v>
      </c>
      <c r="I137" s="86">
        <f t="shared" si="11"/>
        <v>10727.9</v>
      </c>
      <c r="J137" s="86">
        <v>10571.8</v>
      </c>
      <c r="K137" s="86">
        <v>156.1</v>
      </c>
      <c r="L137" s="87">
        <f t="shared" si="10"/>
        <v>8.2979717426986</v>
      </c>
    </row>
    <row r="138" spans="1:12">
      <c r="A138" s="34"/>
      <c r="B138" s="95" t="s">
        <v>147</v>
      </c>
      <c r="C138" s="74"/>
      <c r="D138" s="74"/>
      <c r="E138" s="36"/>
      <c r="F138" s="36"/>
      <c r="G138" s="86">
        <f t="shared" ref="G138:L138" si="12">SUM(G118:G137)</f>
        <v>12814</v>
      </c>
      <c r="H138" s="86">
        <f t="shared" si="12"/>
        <v>100</v>
      </c>
      <c r="I138" s="86">
        <f t="shared" si="12"/>
        <v>129283.4</v>
      </c>
      <c r="J138" s="86">
        <f t="shared" si="12"/>
        <v>127668.3</v>
      </c>
      <c r="K138" s="86">
        <f t="shared" si="12"/>
        <v>1615.1</v>
      </c>
      <c r="L138" s="86">
        <f t="shared" si="12"/>
        <v>100</v>
      </c>
    </row>
    <row r="139" spans="1:12">
      <c r="A139" s="55" t="s">
        <v>148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ht="47.25" spans="1:12">
      <c r="A140" s="96">
        <v>1</v>
      </c>
      <c r="B140" s="96" t="s">
        <v>149</v>
      </c>
      <c r="C140" s="96">
        <v>3115004670</v>
      </c>
      <c r="D140" s="96" t="s">
        <v>150</v>
      </c>
      <c r="E140" s="96">
        <v>100</v>
      </c>
      <c r="F140" s="96" t="s">
        <v>151</v>
      </c>
      <c r="G140" s="96">
        <v>5</v>
      </c>
      <c r="H140" s="97">
        <f>G140/$G$143*100</f>
        <v>0.0151432551941365</v>
      </c>
      <c r="I140" s="96">
        <f t="shared" ref="I140:I142" si="13">J140+K140</f>
        <v>12377.6</v>
      </c>
      <c r="J140" s="96">
        <v>12377.6</v>
      </c>
      <c r="K140" s="96"/>
      <c r="L140" s="97">
        <f>I140/$I$143*100</f>
        <v>31.9398032147272</v>
      </c>
    </row>
    <row r="141" ht="47.25" spans="1:12">
      <c r="A141" s="96">
        <v>2</v>
      </c>
      <c r="B141" s="96" t="s">
        <v>152</v>
      </c>
      <c r="C141" s="96">
        <v>3115005699</v>
      </c>
      <c r="D141" s="96" t="s">
        <v>150</v>
      </c>
      <c r="E141" s="96">
        <v>100</v>
      </c>
      <c r="F141" s="96" t="s">
        <v>151</v>
      </c>
      <c r="G141" s="96">
        <v>33002</v>
      </c>
      <c r="H141" s="97">
        <f>G141/$G$143*100</f>
        <v>99.9515415833788</v>
      </c>
      <c r="I141" s="96">
        <f t="shared" si="13"/>
        <v>22489.1</v>
      </c>
      <c r="J141" s="96">
        <v>20628.4</v>
      </c>
      <c r="K141" s="96">
        <v>1860.7</v>
      </c>
      <c r="L141" s="97">
        <f>I141/$I$143*100</f>
        <v>58.0320440534773</v>
      </c>
    </row>
    <row r="142" ht="47.25" spans="1:12">
      <c r="A142" s="96">
        <v>3</v>
      </c>
      <c r="B142" s="96" t="s">
        <v>153</v>
      </c>
      <c r="C142" s="96">
        <v>2115006893</v>
      </c>
      <c r="D142" s="96" t="s">
        <v>154</v>
      </c>
      <c r="E142" s="96">
        <v>100</v>
      </c>
      <c r="F142" s="96" t="s">
        <v>155</v>
      </c>
      <c r="G142" s="96">
        <v>11</v>
      </c>
      <c r="H142" s="97">
        <f>G142/$G$143*100</f>
        <v>0.0333151614271004</v>
      </c>
      <c r="I142" s="96">
        <f t="shared" si="13"/>
        <v>3886.2</v>
      </c>
      <c r="J142" s="96">
        <v>3886.2</v>
      </c>
      <c r="K142" s="96"/>
      <c r="L142" s="97">
        <f>I142/$I$143*100</f>
        <v>10.0281527317956</v>
      </c>
    </row>
    <row r="143" spans="1:12">
      <c r="A143" s="98"/>
      <c r="B143" s="99" t="s">
        <v>147</v>
      </c>
      <c r="C143" s="100"/>
      <c r="D143" s="100"/>
      <c r="E143" s="98"/>
      <c r="F143" s="98"/>
      <c r="G143" s="101">
        <f t="shared" ref="G143:L143" si="14">SUM(G140:G142)</f>
        <v>33018</v>
      </c>
      <c r="H143" s="101">
        <f t="shared" si="14"/>
        <v>100</v>
      </c>
      <c r="I143" s="101">
        <f t="shared" si="14"/>
        <v>38752.9</v>
      </c>
      <c r="J143" s="101">
        <f t="shared" si="14"/>
        <v>36892.2</v>
      </c>
      <c r="K143" s="101">
        <f t="shared" si="14"/>
        <v>1860.7</v>
      </c>
      <c r="L143" s="101">
        <f t="shared" si="14"/>
        <v>100</v>
      </c>
    </row>
  </sheetData>
  <mergeCells count="52">
    <mergeCell ref="A2:L2"/>
    <mergeCell ref="A3:L3"/>
    <mergeCell ref="A4:L4"/>
    <mergeCell ref="G6:L6"/>
    <mergeCell ref="I7:K7"/>
    <mergeCell ref="A10:L10"/>
    <mergeCell ref="A27:L27"/>
    <mergeCell ref="A49:L49"/>
    <mergeCell ref="A51:L51"/>
    <mergeCell ref="A53:L53"/>
    <mergeCell ref="A55:L55"/>
    <mergeCell ref="A57:L57"/>
    <mergeCell ref="A59:L59"/>
    <mergeCell ref="A61:L61"/>
    <mergeCell ref="A63:L63"/>
    <mergeCell ref="A65:L65"/>
    <mergeCell ref="A67:L67"/>
    <mergeCell ref="A69:L69"/>
    <mergeCell ref="A71:L71"/>
    <mergeCell ref="A73:L73"/>
    <mergeCell ref="A75:L75"/>
    <mergeCell ref="A77:L77"/>
    <mergeCell ref="A79:L79"/>
    <mergeCell ref="A81:L81"/>
    <mergeCell ref="A83:L83"/>
    <mergeCell ref="A85:L85"/>
    <mergeCell ref="A87:L87"/>
    <mergeCell ref="A89:L89"/>
    <mergeCell ref="A91:L91"/>
    <mergeCell ref="A93:L93"/>
    <mergeCell ref="A95:L95"/>
    <mergeCell ref="A97:L97"/>
    <mergeCell ref="A99:L99"/>
    <mergeCell ref="A101:L101"/>
    <mergeCell ref="A103:L103"/>
    <mergeCell ref="A105:L105"/>
    <mergeCell ref="A107:L107"/>
    <mergeCell ref="A109:L109"/>
    <mergeCell ref="A111:L111"/>
    <mergeCell ref="A113:L113"/>
    <mergeCell ref="A115:L115"/>
    <mergeCell ref="A117:L117"/>
    <mergeCell ref="A139:L139"/>
    <mergeCell ref="A6:A8"/>
    <mergeCell ref="B6:B8"/>
    <mergeCell ref="C6:C8"/>
    <mergeCell ref="D6:D8"/>
    <mergeCell ref="E6:E8"/>
    <mergeCell ref="F6:F8"/>
    <mergeCell ref="G7:G8"/>
    <mergeCell ref="H7:H8"/>
    <mergeCell ref="L7:L8"/>
  </mergeCells>
  <pageMargins left="0" right="0" top="0" bottom="0" header="0.31496062992126" footer="0.31496062992126"/>
  <pageSetup paperSize="9" scale="60" firstPageNumber="4294967295" fitToHeight="0" orientation="landscape" useFirstPageNumber="1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zoomScale="80" zoomScaleNormal="80" workbookViewId="0">
      <selection activeCell="B5" sqref="B5"/>
    </sheetView>
  </sheetViews>
  <sheetFormatPr defaultColWidth="9" defaultRowHeight="15"/>
  <cols>
    <col min="1" max="1" width="7" customWidth="1"/>
    <col min="2" max="2" width="25.8571428571429" customWidth="1"/>
    <col min="3" max="3" width="20.7142857142857" customWidth="1"/>
    <col min="4" max="4" width="9.85714285714286" customWidth="1"/>
    <col min="5" max="5" width="18.5714285714286" customWidth="1"/>
    <col min="6" max="6" width="22.2857142857143" customWidth="1"/>
    <col min="7" max="7" width="16.8571428571429" style="2" customWidth="1"/>
    <col min="8" max="8" width="17.7142857142857" customWidth="1"/>
    <col min="9" max="9" width="23" customWidth="1"/>
    <col min="10" max="10" width="35.1428571428571" customWidth="1"/>
  </cols>
  <sheetData>
    <row r="1" ht="39.75" customHeight="1" spans="1:9">
      <c r="A1" s="3" t="s">
        <v>156</v>
      </c>
      <c r="B1" s="3"/>
      <c r="C1" s="3"/>
      <c r="D1" s="3"/>
      <c r="E1" s="3"/>
      <c r="F1" s="3"/>
      <c r="G1" s="3"/>
      <c r="H1" s="3"/>
      <c r="I1" s="3"/>
    </row>
    <row r="2" ht="24" customHeight="1" spans="1:9">
      <c r="A2" s="4" t="s">
        <v>2</v>
      </c>
      <c r="B2" s="4"/>
      <c r="C2" s="4"/>
      <c r="D2" s="4"/>
      <c r="E2" s="4"/>
      <c r="F2" s="4"/>
      <c r="G2" s="4"/>
      <c r="H2" s="4"/>
      <c r="I2" s="4"/>
    </row>
    <row r="3" ht="12.75" customHeight="1" spans="1:9">
      <c r="A3" s="5" t="s">
        <v>3</v>
      </c>
      <c r="B3" s="5"/>
      <c r="C3" s="5"/>
      <c r="D3" s="5"/>
      <c r="E3" s="5"/>
      <c r="F3" s="5"/>
      <c r="G3" s="5"/>
      <c r="H3" s="5"/>
      <c r="I3" s="5"/>
    </row>
    <row r="4" ht="15.75" spans="1:8">
      <c r="A4" s="6"/>
      <c r="B4" s="6"/>
      <c r="C4" s="6"/>
      <c r="D4" s="6"/>
      <c r="E4" s="6"/>
      <c r="F4" s="6"/>
      <c r="G4" s="7"/>
      <c r="H4" s="6"/>
    </row>
    <row r="5" ht="117" customHeight="1" spans="1:9">
      <c r="A5" s="8" t="s">
        <v>4</v>
      </c>
      <c r="B5" s="9" t="s">
        <v>157</v>
      </c>
      <c r="C5" s="9" t="s">
        <v>158</v>
      </c>
      <c r="D5" s="9" t="s">
        <v>7</v>
      </c>
      <c r="E5" s="9" t="s">
        <v>159</v>
      </c>
      <c r="F5" s="9" t="s">
        <v>160</v>
      </c>
      <c r="G5" s="9" t="s">
        <v>9</v>
      </c>
      <c r="H5" s="9" t="s">
        <v>161</v>
      </c>
      <c r="I5" s="9" t="s">
        <v>162</v>
      </c>
    </row>
    <row r="6" s="1" customFormat="1" ht="30" spans="1:9">
      <c r="A6" s="10">
        <v>1</v>
      </c>
      <c r="B6" s="11" t="s">
        <v>163</v>
      </c>
      <c r="C6" s="10">
        <v>3115007618</v>
      </c>
      <c r="D6" s="10" t="s">
        <v>164</v>
      </c>
      <c r="E6" s="10" t="s">
        <v>165</v>
      </c>
      <c r="F6" s="10">
        <v>100</v>
      </c>
      <c r="G6" s="11" t="s">
        <v>166</v>
      </c>
      <c r="H6" s="10">
        <v>78079.54</v>
      </c>
      <c r="I6" s="10">
        <v>0</v>
      </c>
    </row>
    <row r="7" s="1" customFormat="1" spans="1:9">
      <c r="A7" s="10"/>
      <c r="B7" s="10"/>
      <c r="C7" s="10"/>
      <c r="D7" s="10"/>
      <c r="E7" s="10"/>
      <c r="F7" s="10"/>
      <c r="G7" s="11"/>
      <c r="H7" s="10"/>
      <c r="I7" s="10"/>
    </row>
    <row r="8" s="1" customFormat="1" spans="1:9">
      <c r="A8" s="10"/>
      <c r="B8" s="10"/>
      <c r="C8" s="10"/>
      <c r="D8" s="10"/>
      <c r="E8" s="10"/>
      <c r="F8" s="10"/>
      <c r="G8" s="11"/>
      <c r="H8" s="10"/>
      <c r="I8" s="10"/>
    </row>
    <row r="9" spans="1:9">
      <c r="A9" s="12"/>
      <c r="B9" s="12"/>
      <c r="C9" s="12"/>
      <c r="D9" s="12"/>
      <c r="E9" s="12"/>
      <c r="F9" s="12"/>
      <c r="G9" s="13"/>
      <c r="H9" s="12"/>
      <c r="I9" s="12"/>
    </row>
  </sheetData>
  <mergeCells count="3">
    <mergeCell ref="A1:I1"/>
    <mergeCell ref="A2:I2"/>
    <mergeCell ref="A3:I3"/>
  </mergeCells>
  <pageMargins left="0" right="0" top="0" bottom="0" header="0.31496062992126" footer="0.31496062992126"/>
  <pageSetup paperSize="9" scale="96" firstPageNumber="4294967295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для заполнения бюджетники</vt:lpstr>
      <vt:lpstr>для заполнения МУП, АО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</cp:lastModifiedBy>
  <cp:revision>3</cp:revision>
  <dcterms:created xsi:type="dcterms:W3CDTF">2006-09-16T00:00:00Z</dcterms:created>
  <dcterms:modified xsi:type="dcterms:W3CDTF">2022-12-27T05:52:25Z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FA9E7DA8242C4786A28F50E8A3BFE89B</vt:lpwstr>
  </property>
  <property fmtid="{D5CDD505-2E9C-101B-9397-08002B2CF9AE}" pid="3" name="KSOProductBuildVer">
    <vt:lpwstr>1049-11.2.0.11440</vt:lpwstr>
  </property>
</Properties>
</file>