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8800" windowHeight="11715"/>
  </bookViews>
  <sheets>
    <sheet name="2022 план" sheetId="1" r:id="rId1"/>
  </sheets>
  <definedNames>
    <definedName name="_xlnm._FilterDatabase" localSheetId="0" hidden="1">'2022 план'!$A$3:$GG$27</definedName>
    <definedName name="APPT" localSheetId="0">'2022 план'!#REF!</definedName>
    <definedName name="FIO" localSheetId="0">'2022 план'!#REF!</definedName>
    <definedName name="SIGN" localSheetId="0">'2022 план'!#REF!</definedName>
    <definedName name="Z_45637F28_F07F_4C27_ABC7_92DA9C9322DC_.wvu.PrintTitles" localSheetId="0" hidden="1">'2022 план'!$3:$5</definedName>
    <definedName name="Z_45637F28_F07F_4C27_ABC7_92DA9C9322DC_.wvu.Rows" localSheetId="0" hidden="1">'2022 план'!#REF!,'2022 план'!#REF!</definedName>
    <definedName name="_xlnm.Print_Titles" localSheetId="0">'2022 план'!$A:$G,'2022 план'!$3:$5</definedName>
    <definedName name="_xlnm.Print_Area" localSheetId="0">'2022 план'!$A$2:$BL$27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K12" i="1" l="1"/>
  <c r="BJ12" i="1"/>
  <c r="BH12" i="1"/>
  <c r="BG12" i="1"/>
  <c r="BE12" i="1"/>
  <c r="BD12" i="1"/>
  <c r="BB12" i="1"/>
  <c r="BA12" i="1"/>
  <c r="AY12" i="1"/>
  <c r="AX12" i="1"/>
  <c r="AV12" i="1"/>
  <c r="AU12" i="1"/>
  <c r="AS12" i="1"/>
  <c r="AR12" i="1"/>
  <c r="AP12" i="1"/>
  <c r="AO12" i="1"/>
  <c r="AM12" i="1"/>
  <c r="AL12" i="1"/>
  <c r="AJ12" i="1"/>
  <c r="AI12" i="1"/>
  <c r="AG12" i="1"/>
  <c r="AF12" i="1"/>
  <c r="AD12" i="1"/>
  <c r="AC12" i="1"/>
  <c r="AA12" i="1"/>
  <c r="Z12" i="1"/>
  <c r="X12" i="1"/>
  <c r="W12" i="1"/>
  <c r="U12" i="1"/>
  <c r="T12" i="1"/>
  <c r="R12" i="1"/>
  <c r="Q12" i="1"/>
  <c r="O12" i="1"/>
  <c r="N12" i="1"/>
  <c r="L12" i="1"/>
  <c r="K12" i="1"/>
  <c r="I12" i="1"/>
  <c r="H12" i="1"/>
  <c r="BK26" i="1"/>
  <c r="BJ26" i="1"/>
  <c r="BH26" i="1"/>
  <c r="BG26" i="1"/>
  <c r="BE26" i="1"/>
  <c r="BD26" i="1"/>
  <c r="BB26" i="1"/>
  <c r="BA26" i="1"/>
  <c r="AY26" i="1"/>
  <c r="AX26" i="1"/>
  <c r="AV26" i="1"/>
  <c r="AU26" i="1"/>
  <c r="AS26" i="1"/>
  <c r="AR26" i="1"/>
  <c r="AP26" i="1"/>
  <c r="AO26" i="1"/>
  <c r="AM26" i="1"/>
  <c r="AL26" i="1"/>
  <c r="AJ26" i="1"/>
  <c r="AI26" i="1"/>
  <c r="AG26" i="1"/>
  <c r="AF26" i="1"/>
  <c r="AD26" i="1"/>
  <c r="AC26" i="1"/>
  <c r="AA26" i="1"/>
  <c r="Z26" i="1"/>
  <c r="X26" i="1"/>
  <c r="W26" i="1"/>
  <c r="U26" i="1"/>
  <c r="T26" i="1"/>
  <c r="R26" i="1"/>
  <c r="Q26" i="1"/>
  <c r="O26" i="1"/>
  <c r="N26" i="1"/>
  <c r="L26" i="1"/>
  <c r="K26" i="1"/>
  <c r="BL25" i="1"/>
  <c r="BI25" i="1"/>
  <c r="BF25" i="1"/>
  <c r="BC25" i="1"/>
  <c r="AZ25" i="1"/>
  <c r="AW25" i="1"/>
  <c r="AT25" i="1"/>
  <c r="AQ25" i="1"/>
  <c r="AN25" i="1"/>
  <c r="AK25" i="1"/>
  <c r="AH25" i="1"/>
  <c r="AE25" i="1"/>
  <c r="AB25" i="1"/>
  <c r="Y25" i="1"/>
  <c r="V25" i="1"/>
  <c r="S25" i="1"/>
  <c r="P25" i="1"/>
  <c r="M25" i="1"/>
  <c r="I25" i="1"/>
  <c r="H25" i="1"/>
  <c r="I24" i="1"/>
  <c r="H24" i="1"/>
  <c r="I21" i="1"/>
  <c r="J21" i="1" s="1"/>
  <c r="I22" i="1"/>
  <c r="I23" i="1"/>
  <c r="H21" i="1"/>
  <c r="H22" i="1"/>
  <c r="H23" i="1"/>
  <c r="J23" i="1" s="1"/>
  <c r="M23" i="1"/>
  <c r="M24" i="1"/>
  <c r="P23" i="1"/>
  <c r="P24" i="1"/>
  <c r="S23" i="1"/>
  <c r="S24" i="1"/>
  <c r="V22" i="1"/>
  <c r="V23" i="1"/>
  <c r="V24" i="1"/>
  <c r="Y22" i="1"/>
  <c r="Y23" i="1"/>
  <c r="Y24" i="1"/>
  <c r="AB22" i="1"/>
  <c r="AB23" i="1"/>
  <c r="AB24" i="1"/>
  <c r="AE22" i="1"/>
  <c r="AE23" i="1"/>
  <c r="AE24" i="1"/>
  <c r="AH22" i="1"/>
  <c r="AH23" i="1"/>
  <c r="AH24" i="1"/>
  <c r="AK22" i="1"/>
  <c r="AK23" i="1"/>
  <c r="AK24" i="1"/>
  <c r="AN22" i="1"/>
  <c r="AN23" i="1"/>
  <c r="AN24" i="1"/>
  <c r="AQ22" i="1"/>
  <c r="AQ23" i="1"/>
  <c r="AQ24" i="1"/>
  <c r="AT22" i="1"/>
  <c r="AT23" i="1"/>
  <c r="AT24" i="1"/>
  <c r="AW22" i="1"/>
  <c r="AW23" i="1"/>
  <c r="AW24" i="1"/>
  <c r="AZ22" i="1"/>
  <c r="AZ23" i="1"/>
  <c r="AZ24" i="1"/>
  <c r="BC22" i="1"/>
  <c r="BC23" i="1"/>
  <c r="BC24" i="1"/>
  <c r="BI24" i="1"/>
  <c r="BF22" i="1"/>
  <c r="BF23" i="1"/>
  <c r="BF24" i="1"/>
  <c r="BI22" i="1"/>
  <c r="BI23" i="1"/>
  <c r="BL22" i="1"/>
  <c r="BL23" i="1"/>
  <c r="S22" i="1"/>
  <c r="P22" i="1"/>
  <c r="M22" i="1"/>
  <c r="BL21" i="1"/>
  <c r="BI21" i="1"/>
  <c r="BF21" i="1"/>
  <c r="BC21" i="1"/>
  <c r="AZ21" i="1"/>
  <c r="AW21" i="1"/>
  <c r="AT21" i="1"/>
  <c r="AQ21" i="1"/>
  <c r="AN21" i="1"/>
  <c r="AK21" i="1"/>
  <c r="AH21" i="1"/>
  <c r="AE21" i="1"/>
  <c r="AB21" i="1"/>
  <c r="Y21" i="1"/>
  <c r="V21" i="1"/>
  <c r="S21" i="1"/>
  <c r="P21" i="1"/>
  <c r="M21" i="1"/>
  <c r="I20" i="1"/>
  <c r="I26" i="1" s="1"/>
  <c r="H20" i="1"/>
  <c r="H26" i="1" s="1"/>
  <c r="BL20" i="1"/>
  <c r="BF20" i="1"/>
  <c r="BC20" i="1"/>
  <c r="AZ20" i="1"/>
  <c r="AW20" i="1"/>
  <c r="AT20" i="1"/>
  <c r="AQ20" i="1"/>
  <c r="AN20" i="1"/>
  <c r="AK20" i="1"/>
  <c r="AH20" i="1"/>
  <c r="AE20" i="1"/>
  <c r="AB20" i="1"/>
  <c r="Y20" i="1"/>
  <c r="V20" i="1"/>
  <c r="S20" i="1"/>
  <c r="P20" i="1"/>
  <c r="M20" i="1"/>
  <c r="BI20" i="1"/>
  <c r="BL10" i="1"/>
  <c r="BI10" i="1"/>
  <c r="BF10" i="1"/>
  <c r="BC10" i="1"/>
  <c r="AZ10" i="1"/>
  <c r="AW10" i="1"/>
  <c r="AT10" i="1"/>
  <c r="AQ10" i="1"/>
  <c r="AN10" i="1"/>
  <c r="AK10" i="1"/>
  <c r="AH10" i="1"/>
  <c r="AE10" i="1"/>
  <c r="AB10" i="1"/>
  <c r="Y10" i="1"/>
  <c r="V10" i="1"/>
  <c r="S10" i="1"/>
  <c r="P10" i="1"/>
  <c r="M10" i="1"/>
  <c r="I10" i="1"/>
  <c r="H10" i="1"/>
  <c r="BD19" i="1"/>
  <c r="AL19" i="1"/>
  <c r="L19" i="1"/>
  <c r="I18" i="1"/>
  <c r="H18" i="1"/>
  <c r="AK17" i="1"/>
  <c r="AH17" i="1"/>
  <c r="AE17" i="1"/>
  <c r="AB17" i="1"/>
  <c r="Y17" i="1"/>
  <c r="V17" i="1"/>
  <c r="S17" i="1"/>
  <c r="P17" i="1"/>
  <c r="I17" i="1"/>
  <c r="H17" i="1"/>
  <c r="BL16" i="1"/>
  <c r="BL17" i="1"/>
  <c r="BI16" i="1"/>
  <c r="BI17" i="1"/>
  <c r="BF16" i="1"/>
  <c r="BF17" i="1"/>
  <c r="BC16" i="1"/>
  <c r="BC17" i="1"/>
  <c r="AZ17" i="1"/>
  <c r="AZ16" i="1"/>
  <c r="AW16" i="1"/>
  <c r="AW17" i="1"/>
  <c r="AT16" i="1"/>
  <c r="AT17" i="1"/>
  <c r="AQ16" i="1"/>
  <c r="AQ17" i="1"/>
  <c r="AN17" i="1"/>
  <c r="AN16" i="1"/>
  <c r="AK16" i="1"/>
  <c r="AH16" i="1"/>
  <c r="AE16" i="1"/>
  <c r="AB16" i="1"/>
  <c r="Y16" i="1"/>
  <c r="V16" i="1"/>
  <c r="S16" i="1"/>
  <c r="M16" i="1"/>
  <c r="I16" i="1"/>
  <c r="H16" i="1"/>
  <c r="BH14" i="1"/>
  <c r="BH19" i="1" s="1"/>
  <c r="BG14" i="1"/>
  <c r="BG19" i="1" s="1"/>
  <c r="BK14" i="1"/>
  <c r="BK19" i="1" s="1"/>
  <c r="BJ14" i="1"/>
  <c r="BJ19" i="1" s="1"/>
  <c r="BE14" i="1"/>
  <c r="BE19" i="1" s="1"/>
  <c r="BD14" i="1"/>
  <c r="BB14" i="1"/>
  <c r="BB19" i="1" s="1"/>
  <c r="BA14" i="1"/>
  <c r="BA19" i="1" s="1"/>
  <c r="AY14" i="1"/>
  <c r="AY19" i="1" s="1"/>
  <c r="AX14" i="1"/>
  <c r="AX19" i="1" s="1"/>
  <c r="AV14" i="1"/>
  <c r="AV19" i="1" s="1"/>
  <c r="AU14" i="1"/>
  <c r="AU19" i="1" s="1"/>
  <c r="AS14" i="1"/>
  <c r="AS19" i="1" s="1"/>
  <c r="AR14" i="1"/>
  <c r="AR19" i="1" s="1"/>
  <c r="AP14" i="1"/>
  <c r="AP19" i="1" s="1"/>
  <c r="AO14" i="1"/>
  <c r="AO19" i="1" s="1"/>
  <c r="AM14" i="1"/>
  <c r="AM19" i="1" s="1"/>
  <c r="AL14" i="1"/>
  <c r="AJ14" i="1"/>
  <c r="AJ19" i="1" s="1"/>
  <c r="AI14" i="1"/>
  <c r="AI19" i="1" s="1"/>
  <c r="AG14" i="1"/>
  <c r="AG19" i="1" s="1"/>
  <c r="AF14" i="1"/>
  <c r="AF19" i="1" s="1"/>
  <c r="AD14" i="1"/>
  <c r="AD19" i="1" s="1"/>
  <c r="AC14" i="1"/>
  <c r="AC19" i="1" s="1"/>
  <c r="AA14" i="1"/>
  <c r="AA19" i="1" s="1"/>
  <c r="Z14" i="1"/>
  <c r="Z19" i="1" s="1"/>
  <c r="X14" i="1"/>
  <c r="X19" i="1" s="1"/>
  <c r="W14" i="1"/>
  <c r="W19" i="1" s="1"/>
  <c r="U14" i="1"/>
  <c r="U19" i="1" s="1"/>
  <c r="T14" i="1"/>
  <c r="T19" i="1" s="1"/>
  <c r="R14" i="1"/>
  <c r="R19" i="1" s="1"/>
  <c r="Q14" i="1"/>
  <c r="Q19" i="1" s="1"/>
  <c r="O14" i="1"/>
  <c r="O19" i="1" s="1"/>
  <c r="N14" i="1"/>
  <c r="N19" i="1" s="1"/>
  <c r="L14" i="1"/>
  <c r="K14" i="1"/>
  <c r="K19" i="1" s="1"/>
  <c r="BL15" i="1"/>
  <c r="BI15" i="1"/>
  <c r="BF15" i="1"/>
  <c r="BC15" i="1"/>
  <c r="AZ15" i="1"/>
  <c r="AW15" i="1"/>
  <c r="AT15" i="1"/>
  <c r="AQ15" i="1"/>
  <c r="AN15" i="1"/>
  <c r="AK15" i="1"/>
  <c r="AH15" i="1"/>
  <c r="AE15" i="1"/>
  <c r="AB15" i="1"/>
  <c r="Y15" i="1"/>
  <c r="V15" i="1"/>
  <c r="S15" i="1"/>
  <c r="P15" i="1"/>
  <c r="M15" i="1"/>
  <c r="J25" i="1" l="1"/>
  <c r="J22" i="1"/>
  <c r="J10" i="1"/>
  <c r="J20" i="1"/>
  <c r="BC14" i="1"/>
  <c r="Y14" i="1"/>
  <c r="I14" i="1"/>
  <c r="H14" i="1"/>
  <c r="I15" i="1"/>
  <c r="H15" i="1"/>
  <c r="AQ13" i="1"/>
  <c r="AK13" i="1"/>
  <c r="V13" i="1"/>
  <c r="I13" i="1"/>
  <c r="H13" i="1"/>
  <c r="H8" i="1"/>
  <c r="BL11" i="1"/>
  <c r="BI11" i="1"/>
  <c r="BF11" i="1"/>
  <c r="BC11" i="1"/>
  <c r="AZ11" i="1"/>
  <c r="AW11" i="1"/>
  <c r="AT11" i="1"/>
  <c r="AQ11" i="1"/>
  <c r="AN11" i="1"/>
  <c r="AK11" i="1"/>
  <c r="AH11" i="1"/>
  <c r="AE11" i="1"/>
  <c r="AB11" i="1"/>
  <c r="V11" i="1"/>
  <c r="S11" i="1"/>
  <c r="M11" i="1"/>
  <c r="I9" i="1"/>
  <c r="H9" i="1"/>
  <c r="I11" i="1"/>
  <c r="H11" i="1"/>
  <c r="H19" i="1" l="1"/>
  <c r="I19" i="1"/>
  <c r="I8" i="1" l="1"/>
  <c r="I7" i="1"/>
  <c r="H7" i="1"/>
  <c r="BK6" i="1"/>
  <c r="BK27" i="1" s="1"/>
  <c r="BJ6" i="1"/>
  <c r="BJ27" i="1" s="1"/>
  <c r="BH6" i="1"/>
  <c r="BH27" i="1" s="1"/>
  <c r="BG6" i="1"/>
  <c r="BG27" i="1" s="1"/>
  <c r="BE6" i="1"/>
  <c r="BE27" i="1" s="1"/>
  <c r="BD6" i="1"/>
  <c r="BD27" i="1" s="1"/>
  <c r="BB6" i="1"/>
  <c r="BB27" i="1" s="1"/>
  <c r="BA6" i="1"/>
  <c r="BA27" i="1" s="1"/>
  <c r="AY6" i="1"/>
  <c r="AY27" i="1" s="1"/>
  <c r="AX6" i="1"/>
  <c r="AX27" i="1" s="1"/>
  <c r="AV6" i="1"/>
  <c r="AV27" i="1" s="1"/>
  <c r="AU6" i="1"/>
  <c r="AU27" i="1" s="1"/>
  <c r="AS6" i="1"/>
  <c r="AS27" i="1" s="1"/>
  <c r="AR6" i="1"/>
  <c r="AR27" i="1" s="1"/>
  <c r="AP6" i="1"/>
  <c r="AP27" i="1" s="1"/>
  <c r="AO6" i="1"/>
  <c r="AO27" i="1" s="1"/>
  <c r="AM6" i="1"/>
  <c r="AM27" i="1" s="1"/>
  <c r="AL6" i="1"/>
  <c r="AL27" i="1" s="1"/>
  <c r="AJ6" i="1"/>
  <c r="AJ27" i="1" s="1"/>
  <c r="AI6" i="1"/>
  <c r="AI27" i="1" s="1"/>
  <c r="AG6" i="1"/>
  <c r="AG27" i="1" s="1"/>
  <c r="AF6" i="1"/>
  <c r="AF27" i="1" s="1"/>
  <c r="AD6" i="1"/>
  <c r="AD27" i="1" s="1"/>
  <c r="AC6" i="1"/>
  <c r="AC27" i="1" s="1"/>
  <c r="BL8" i="1"/>
  <c r="BL7" i="1"/>
  <c r="BI8" i="1"/>
  <c r="BI7" i="1"/>
  <c r="BF8" i="1"/>
  <c r="BF7" i="1"/>
  <c r="BC8" i="1"/>
  <c r="BC7" i="1"/>
  <c r="AZ8" i="1"/>
  <c r="AZ7" i="1"/>
  <c r="AW8" i="1"/>
  <c r="AW7" i="1"/>
  <c r="AT8" i="1"/>
  <c r="AT7" i="1"/>
  <c r="AQ8" i="1"/>
  <c r="AQ7" i="1"/>
  <c r="AN8" i="1"/>
  <c r="AN7" i="1"/>
  <c r="AK8" i="1"/>
  <c r="AK7" i="1"/>
  <c r="AH8" i="1"/>
  <c r="AH7" i="1"/>
  <c r="AE8" i="1"/>
  <c r="AE7" i="1"/>
  <c r="AB8" i="1"/>
  <c r="AB7" i="1"/>
  <c r="Y8" i="1"/>
  <c r="Y7" i="1"/>
  <c r="V8" i="1"/>
  <c r="V7" i="1"/>
  <c r="S8" i="1"/>
  <c r="S7" i="1"/>
  <c r="P8" i="1"/>
  <c r="P7" i="1"/>
  <c r="M8" i="1"/>
  <c r="M7" i="1"/>
  <c r="AA6" i="1"/>
  <c r="AA27" i="1" s="1"/>
  <c r="Z6" i="1"/>
  <c r="Z27" i="1" s="1"/>
  <c r="X6" i="1"/>
  <c r="X27" i="1" s="1"/>
  <c r="W6" i="1"/>
  <c r="W27" i="1" s="1"/>
  <c r="U6" i="1"/>
  <c r="U27" i="1" s="1"/>
  <c r="T6" i="1"/>
  <c r="T27" i="1" s="1"/>
  <c r="R6" i="1"/>
  <c r="R27" i="1" s="1"/>
  <c r="Q6" i="1"/>
  <c r="Q27" i="1" s="1"/>
  <c r="O6" i="1"/>
  <c r="O27" i="1" s="1"/>
  <c r="N6" i="1"/>
  <c r="N27" i="1" s="1"/>
  <c r="L6" i="1"/>
  <c r="L27" i="1" s="1"/>
  <c r="K6" i="1"/>
  <c r="K27" i="1" s="1"/>
  <c r="BL6" i="1" l="1"/>
  <c r="BC6" i="1"/>
  <c r="J8" i="1"/>
  <c r="AW6" i="1"/>
  <c r="J7" i="1"/>
  <c r="I6" i="1"/>
  <c r="I27" i="1" s="1"/>
  <c r="H6" i="1"/>
  <c r="H27" i="1" s="1"/>
  <c r="BL24" i="1"/>
  <c r="M17" i="1"/>
  <c r="P16" i="1"/>
  <c r="BL13" i="1"/>
  <c r="BI13" i="1"/>
  <c r="BF13" i="1"/>
  <c r="BC13" i="1"/>
  <c r="AZ13" i="1"/>
  <c r="AW13" i="1"/>
  <c r="AT13" i="1"/>
  <c r="AN13" i="1"/>
  <c r="AH13" i="1"/>
  <c r="AE13" i="1"/>
  <c r="AB13" i="1"/>
  <c r="Y13" i="1"/>
  <c r="S13" i="1"/>
  <c r="P13" i="1"/>
  <c r="M13" i="1"/>
  <c r="Y11" i="1"/>
  <c r="P11" i="1"/>
  <c r="BL9" i="1"/>
  <c r="BI9" i="1"/>
  <c r="BF9" i="1"/>
  <c r="BC9" i="1"/>
  <c r="AZ9" i="1"/>
  <c r="AW9" i="1"/>
  <c r="AT9" i="1"/>
  <c r="AQ9" i="1"/>
  <c r="AN9" i="1"/>
  <c r="AK9" i="1"/>
  <c r="AH9" i="1"/>
  <c r="AE9" i="1"/>
  <c r="AB9" i="1"/>
  <c r="Y9" i="1"/>
  <c r="V9" i="1"/>
  <c r="S9" i="1"/>
  <c r="P9" i="1"/>
  <c r="M9" i="1"/>
  <c r="BI6" i="1"/>
  <c r="BF6" i="1"/>
  <c r="AZ6" i="1"/>
  <c r="AT6" i="1"/>
  <c r="AQ6" i="1"/>
  <c r="AN6" i="1"/>
  <c r="AK6" i="1"/>
  <c r="AH6" i="1"/>
  <c r="AE6" i="1"/>
  <c r="AB6" i="1"/>
  <c r="Y6" i="1"/>
  <c r="V6" i="1"/>
  <c r="S6" i="1"/>
  <c r="P6" i="1"/>
  <c r="M6" i="1"/>
  <c r="AH14" i="1" l="1"/>
  <c r="AZ14" i="1"/>
  <c r="AQ14" i="1"/>
  <c r="AB14" i="1"/>
  <c r="BI26" i="1"/>
  <c r="AK26" i="1"/>
  <c r="S18" i="1"/>
  <c r="Y18" i="1"/>
  <c r="P18" i="1"/>
  <c r="AB18" i="1"/>
  <c r="AH18" i="1"/>
  <c r="BF14" i="1"/>
  <c r="V14" i="1"/>
  <c r="AT14" i="1"/>
  <c r="BL14" i="1"/>
  <c r="P26" i="1"/>
  <c r="V26" i="1"/>
  <c r="P14" i="1"/>
  <c r="J15" i="1"/>
  <c r="AW18" i="1"/>
  <c r="S14" i="1"/>
  <c r="AN14" i="1"/>
  <c r="BI18" i="1"/>
  <c r="AK18" i="1"/>
  <c r="M26" i="1"/>
  <c r="J6" i="1"/>
  <c r="M18" i="1"/>
  <c r="AZ18" i="1"/>
  <c r="BF18" i="1"/>
  <c r="Y26" i="1"/>
  <c r="AZ26" i="1"/>
  <c r="BL26" i="1"/>
  <c r="J9" i="1"/>
  <c r="J24" i="1"/>
  <c r="AH26" i="1"/>
  <c r="AN26" i="1"/>
  <c r="AT26" i="1"/>
  <c r="AQ26" i="1"/>
  <c r="J11" i="1"/>
  <c r="J13" i="1"/>
  <c r="AE18" i="1"/>
  <c r="AN18" i="1"/>
  <c r="AT18" i="1"/>
  <c r="BF26" i="1"/>
  <c r="AQ18" i="1"/>
  <c r="AB26" i="1"/>
  <c r="BC18" i="1"/>
  <c r="BL18" i="1"/>
  <c r="AW26" i="1"/>
  <c r="S26" i="1"/>
  <c r="AE26" i="1"/>
  <c r="BC26" i="1"/>
  <c r="V18" i="1"/>
  <c r="J18" i="1"/>
  <c r="J17" i="1"/>
  <c r="AK14" i="1"/>
  <c r="AW14" i="1"/>
  <c r="BI14" i="1"/>
  <c r="J16" i="1"/>
  <c r="AH19" i="1" l="1"/>
  <c r="BF12" i="1"/>
  <c r="AE14" i="1"/>
  <c r="AQ12" i="1"/>
  <c r="AB12" i="1"/>
  <c r="AE12" i="1"/>
  <c r="BC12" i="1"/>
  <c r="Y12" i="1"/>
  <c r="AK12" i="1"/>
  <c r="AZ12" i="1"/>
  <c r="BL12" i="1"/>
  <c r="AH12" i="1"/>
  <c r="AW12" i="1"/>
  <c r="AN12" i="1"/>
  <c r="S12" i="1"/>
  <c r="M12" i="1"/>
  <c r="V12" i="1"/>
  <c r="AT12" i="1"/>
  <c r="BI12" i="1"/>
  <c r="AZ19" i="1"/>
  <c r="J14" i="1"/>
  <c r="M14" i="1"/>
  <c r="P12" i="1"/>
  <c r="J26" i="1"/>
  <c r="AE19" i="1" l="1"/>
  <c r="AH27" i="1"/>
  <c r="V19" i="1"/>
  <c r="AE27" i="1"/>
  <c r="AB27" i="1"/>
  <c r="BC19" i="1"/>
  <c r="BF27" i="1"/>
  <c r="BF19" i="1"/>
  <c r="S27" i="1"/>
  <c r="BL27" i="1"/>
  <c r="AT19" i="1"/>
  <c r="BC27" i="1"/>
  <c r="S19" i="1"/>
  <c r="AT27" i="1"/>
  <c r="AN19" i="1"/>
  <c r="P19" i="1"/>
  <c r="V27" i="1"/>
  <c r="AQ19" i="1"/>
  <c r="AN27" i="1"/>
  <c r="AQ27" i="1"/>
  <c r="BL19" i="1"/>
  <c r="BI27" i="1"/>
  <c r="M19" i="1"/>
  <c r="AB19" i="1"/>
  <c r="BI19" i="1"/>
  <c r="AK27" i="1"/>
  <c r="AK19" i="1"/>
  <c r="M27" i="1"/>
  <c r="AW19" i="1"/>
  <c r="AZ27" i="1"/>
  <c r="Y19" i="1"/>
  <c r="P27" i="1"/>
  <c r="AW27" i="1"/>
  <c r="Y27" i="1"/>
  <c r="J12" i="1" l="1"/>
  <c r="J19" i="1"/>
  <c r="J27" i="1" l="1"/>
</calcChain>
</file>

<file path=xl/sharedStrings.xml><?xml version="1.0" encoding="utf-8"?>
<sst xmlns="http://schemas.openxmlformats.org/spreadsheetml/2006/main" count="187" uniqueCount="78">
  <si>
    <t>(тыс.рублей)</t>
  </si>
  <si>
    <t xml:space="preserve">Наименование </t>
  </si>
  <si>
    <t>ГРБС</t>
  </si>
  <si>
    <t>Раздел</t>
  </si>
  <si>
    <t>Подраздел</t>
  </si>
  <si>
    <t>КЦСР</t>
  </si>
  <si>
    <t>КВР</t>
  </si>
  <si>
    <t>КОСГУ</t>
  </si>
  <si>
    <t>Уточненный план</t>
  </si>
  <si>
    <t>14</t>
  </si>
  <si>
    <t>01</t>
  </si>
  <si>
    <t>511</t>
  </si>
  <si>
    <t>251</t>
  </si>
  <si>
    <t>03</t>
  </si>
  <si>
    <t>99 9 00 70110</t>
  </si>
  <si>
    <t>530</t>
  </si>
  <si>
    <t>05</t>
  </si>
  <si>
    <t>04</t>
  </si>
  <si>
    <t>-</t>
  </si>
  <si>
    <t>08</t>
  </si>
  <si>
    <t>ВСЕГО Субвенции</t>
  </si>
  <si>
    <t>521</t>
  </si>
  <si>
    <t>09</t>
  </si>
  <si>
    <t>ВСЕГО Субсидии</t>
  </si>
  <si>
    <t>540</t>
  </si>
  <si>
    <t>ВСЕГО иных межбюджетных трансфертов</t>
  </si>
  <si>
    <t>ИТОГО:</t>
  </si>
  <si>
    <t>Исполнено по состоянию на 01.04.2022 г.</t>
  </si>
  <si>
    <t>% выполнения по состоянию на 01.04.2022 г</t>
  </si>
  <si>
    <t>Сводные данные о расходах бюджета муниципального района "Прохоровский район" на предоставление межбюджетных трансфертов бюджетам городского и сельских поселений Прохоровского района по состоянию 
на 01 апреля 2022 года</t>
  </si>
  <si>
    <t xml:space="preserve">Дотации бюджетам городского и сельских поселений на выравнивание бюджетной обеспеченности из бюджетов муниципальных районов на 2022 год  </t>
  </si>
  <si>
    <t>99 9 00 80010</t>
  </si>
  <si>
    <t>Беленихинское сельское поселение</t>
  </si>
  <si>
    <t>Береговское сельское поселение</t>
  </si>
  <si>
    <t>Вязовское сельское поселение</t>
  </si>
  <si>
    <t>Журавское сельское поселение</t>
  </si>
  <si>
    <t>Радьковское сельское поселение</t>
  </si>
  <si>
    <t>Прелестненское сельское поселение</t>
  </si>
  <si>
    <t>Ржавецкое сельское поселение</t>
  </si>
  <si>
    <t>Холоднянское сельское поселение</t>
  </si>
  <si>
    <t>Шаховское сельское поселение</t>
  </si>
  <si>
    <t>городское поселение "Посёлок Прохоровка"</t>
  </si>
  <si>
    <t>Коломыцевское сельское поселение</t>
  </si>
  <si>
    <t>Кривошеевское сельское поселение</t>
  </si>
  <si>
    <t>Лучковское сельское поселение</t>
  </si>
  <si>
    <t>Маломаяченское сельское поселение</t>
  </si>
  <si>
    <t>Петровское сельское поселение</t>
  </si>
  <si>
    <t>Плотавское сельское поселение</t>
  </si>
  <si>
    <t>Подолешенское сельское поселение</t>
  </si>
  <si>
    <t>Призначенское сельское поселение</t>
  </si>
  <si>
    <t>08 2 07 73880</t>
  </si>
  <si>
    <t>08 2 06 73870</t>
  </si>
  <si>
    <t xml:space="preserve">03 2 03 72140       </t>
  </si>
  <si>
    <t>05 2 03 72120</t>
  </si>
  <si>
    <t>05 4 05 L2990</t>
  </si>
  <si>
    <t>03 2 04 72130</t>
  </si>
  <si>
    <t>99 9 00 S0300</t>
  </si>
  <si>
    <t>09 2 04 71350</t>
  </si>
  <si>
    <t>Cубвенции бюджетам сельских поселений на обеспечение функций по содержанию скотомогильников (биотермических ям) на 2022 год</t>
  </si>
  <si>
    <t>Субвенции бюджету сельского поселения на возмещение расходов по гарантированному перечню услуг по погребению в рамках ст. 12 Федерального закона от 12.01.1996 № 8-ФЗ на 2022 год</t>
  </si>
  <si>
    <t>Субсидии бюджетам сельских поселений на реализацию мероприятий федеральной целевой программы «Увековечивание памяти погибших при защите Отечества на 2019-2024 годы» на 2022 год</t>
  </si>
  <si>
    <t>Субсидии бюджету городского поселения Прохоровского района на реализацию мероприятий по строительству, реконструкции, приобретению объектов недвижимого имущества и капитальному ремонту объектов социальной сферы местного значения на 2022 год</t>
  </si>
  <si>
    <t>Субвенции бюджетам городского и сельских поселений на осуществление полномочий по организации мероприятий при осуществлении деятельности по обращению с животными без владельцев на 2022 год</t>
  </si>
  <si>
    <t>Субсидии бюджетам городского и сельских поселений на реализацию проекта "Решаем вместе" в рамках инициативного бюджетирования на 2022 год</t>
  </si>
  <si>
    <t>Субсидии бюджету городского поселения Прохоровского района на капитальный ремонт и ремонт автомобильных дорог общего пользования населенных пунктов</t>
  </si>
  <si>
    <t>Субсидии бюджету городского поселения Прохоровского района на строительство (реконструкцию) автомобильных дорог местного значения на 2022 год</t>
  </si>
  <si>
    <t>Иные межбюджетные трансферты бюджетам сельских поселений на осуществление части полномочий муниципального района по дорожной деятельности в отношении автомобильных дорог общего местного значения на 2022 год</t>
  </si>
  <si>
    <t>03 2 02 80570</t>
  </si>
  <si>
    <t>03 2 02 80571</t>
  </si>
  <si>
    <t>Иные межбюджетные трансферты бюджету городского поселения Прохоровского района на осуществление дорожной деятельности в отношении автомобильных дорог местного значения на 2022 год</t>
  </si>
  <si>
    <t xml:space="preserve">Иные межбюджетные трансферты  бюджетам сельских поселений Прохоровского района на осуществление части полномочий муниципального района по градостроительной деятельности на 2022 год </t>
  </si>
  <si>
    <t xml:space="preserve">Иные межбюджетные трансферты бюджету городского и сельских поселений Прохоровского района на реализацию мероприятий по благоустройству дворовых и общественных территорий поселений на 2022 год </t>
  </si>
  <si>
    <t>11 2 01 71450</t>
  </si>
  <si>
    <t xml:space="preserve">Иные межбюджетные трансферты бюджетам городского и сельских поселений Прохоровского района на осуществление части полномочий муниципального района по организации в границах поселений водоснабжения населения (в части нецентрализованного водоснабжения, колодцев общего пользования) на 2022 год
</t>
  </si>
  <si>
    <t>09 2 08 81440</t>
  </si>
  <si>
    <t>03 2 03 82140</t>
  </si>
  <si>
    <t xml:space="preserve">Иные межбюджетные трансферты бюджету городского поселения Прохоровского района на капитальный ремонт и ремонт автомобильных дорог общего пользования населенных пунктов на 2022 год </t>
  </si>
  <si>
    <t>08 3 03 80460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</si>
</sst>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1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b/>
      <i/>
      <sz val="10"/>
      <name val="Arial"/>
      <family val="2"/>
      <charset val="204"/>
    </font>
    <font>
      <sz val="11"/>
      <color theme="1"/>
      <name val="Calibri"/>
      <family val="2"/>
      <scheme val="minor"/>
    </font>
    <font>
      <i/>
      <sz val="10"/>
      <name val="Times New Roman"/>
      <family val="1"/>
      <charset val="204"/>
    </font>
    <font>
      <i/>
      <sz val="10"/>
      <name val="Arial"/>
      <family val="2"/>
      <charset val="204"/>
    </font>
    <font>
      <b/>
      <i/>
      <sz val="10"/>
      <name val="Times New Roman"/>
      <family val="1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i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164">
    <xf numFmtId="0" fontId="0" fillId="0" borderId="0" xfId="0"/>
    <xf numFmtId="164" fontId="3" fillId="2" borderId="0" xfId="1" applyNumberFormat="1" applyFont="1" applyFill="1"/>
    <xf numFmtId="164" fontId="1" fillId="0" borderId="0" xfId="1" applyNumberFormat="1" applyFont="1"/>
    <xf numFmtId="164" fontId="1" fillId="0" borderId="0" xfId="1" applyNumberFormat="1" applyFont="1" applyFill="1"/>
    <xf numFmtId="164" fontId="1" fillId="0" borderId="0" xfId="1" applyNumberFormat="1" applyFont="1" applyBorder="1"/>
    <xf numFmtId="164" fontId="4" fillId="0" borderId="0" xfId="1" applyNumberFormat="1" applyFont="1" applyAlignment="1">
      <alignment horizontal="left"/>
    </xf>
    <xf numFmtId="164" fontId="5" fillId="0" borderId="0" xfId="1" applyNumberFormat="1" applyFont="1" applyAlignment="1">
      <alignment horizontal="center" vertical="center"/>
    </xf>
    <xf numFmtId="164" fontId="5" fillId="0" borderId="0" xfId="1" applyNumberFormat="1" applyFont="1"/>
    <xf numFmtId="164" fontId="6" fillId="0" borderId="0" xfId="1" applyNumberFormat="1" applyFont="1"/>
    <xf numFmtId="164" fontId="5" fillId="2" borderId="0" xfId="0" applyNumberFormat="1" applyFont="1" applyFill="1" applyAlignment="1">
      <alignment wrapText="1"/>
    </xf>
    <xf numFmtId="164" fontId="8" fillId="0" borderId="25" xfId="1" applyNumberFormat="1" applyFont="1" applyFill="1" applyBorder="1" applyAlignment="1">
      <alignment horizontal="left" vertical="top" wrapText="1"/>
    </xf>
    <xf numFmtId="164" fontId="10" fillId="0" borderId="26" xfId="1" applyNumberFormat="1" applyFont="1" applyFill="1" applyBorder="1" applyAlignment="1">
      <alignment horizontal="center" vertical="center" wrapText="1"/>
    </xf>
    <xf numFmtId="164" fontId="8" fillId="0" borderId="26" xfId="1" applyNumberFormat="1" applyFont="1" applyFill="1" applyBorder="1" applyAlignment="1">
      <alignment horizontal="center" vertical="center" wrapText="1"/>
    </xf>
    <xf numFmtId="164" fontId="10" fillId="0" borderId="27" xfId="1" applyNumberFormat="1" applyFont="1" applyFill="1" applyBorder="1" applyAlignment="1">
      <alignment horizontal="center" vertical="center" wrapText="1"/>
    </xf>
    <xf numFmtId="164" fontId="7" fillId="0" borderId="25" xfId="1" applyNumberFormat="1" applyFont="1" applyFill="1" applyBorder="1" applyAlignment="1">
      <alignment horizontal="center" vertical="center"/>
    </xf>
    <xf numFmtId="164" fontId="7" fillId="0" borderId="26" xfId="1" applyNumberFormat="1" applyFont="1" applyFill="1" applyBorder="1" applyAlignment="1">
      <alignment horizontal="center" vertical="center"/>
    </xf>
    <xf numFmtId="164" fontId="7" fillId="0" borderId="28" xfId="1" applyNumberFormat="1" applyFont="1" applyFill="1" applyBorder="1" applyAlignment="1">
      <alignment horizontal="center" vertical="center"/>
    </xf>
    <xf numFmtId="164" fontId="7" fillId="0" borderId="29" xfId="1" applyNumberFormat="1" applyFont="1" applyFill="1" applyBorder="1" applyAlignment="1">
      <alignment horizontal="center" vertical="center"/>
    </xf>
    <xf numFmtId="164" fontId="7" fillId="0" borderId="7" xfId="1" applyNumberFormat="1" applyFont="1" applyFill="1" applyBorder="1" applyAlignment="1">
      <alignment horizontal="center" vertical="center"/>
    </xf>
    <xf numFmtId="164" fontId="7" fillId="0" borderId="27" xfId="1" applyNumberFormat="1" applyFont="1" applyFill="1" applyBorder="1" applyAlignment="1">
      <alignment horizontal="center" vertical="center"/>
    </xf>
    <xf numFmtId="164" fontId="7" fillId="0" borderId="11" xfId="1" applyNumberFormat="1" applyFont="1" applyFill="1" applyBorder="1" applyAlignment="1">
      <alignment horizontal="center" vertical="center"/>
    </xf>
    <xf numFmtId="164" fontId="3" fillId="0" borderId="0" xfId="1" applyNumberFormat="1" applyFont="1" applyFill="1" applyBorder="1"/>
    <xf numFmtId="164" fontId="3" fillId="0" borderId="0" xfId="1" applyNumberFormat="1" applyFont="1" applyFill="1"/>
    <xf numFmtId="164" fontId="11" fillId="0" borderId="8" xfId="1" applyNumberFormat="1" applyFont="1" applyFill="1" applyBorder="1" applyAlignment="1">
      <alignment horizontal="left" vertical="top" wrapText="1"/>
    </xf>
    <xf numFmtId="164" fontId="11" fillId="0" borderId="9" xfId="1" applyNumberFormat="1" applyFont="1" applyFill="1" applyBorder="1" applyAlignment="1">
      <alignment horizontal="center" vertical="center" wrapText="1"/>
    </xf>
    <xf numFmtId="164" fontId="6" fillId="0" borderId="9" xfId="1" applyNumberFormat="1" applyFont="1" applyFill="1" applyBorder="1" applyAlignment="1">
      <alignment horizontal="center" vertical="center" wrapText="1"/>
    </xf>
    <xf numFmtId="164" fontId="11" fillId="0" borderId="10" xfId="1" applyNumberFormat="1" applyFont="1" applyFill="1" applyBorder="1" applyAlignment="1">
      <alignment horizontal="center" vertical="center" wrapText="1"/>
    </xf>
    <xf numFmtId="164" fontId="7" fillId="0" borderId="8" xfId="1" applyNumberFormat="1" applyFont="1" applyFill="1" applyBorder="1" applyAlignment="1">
      <alignment horizontal="center" vertical="center" wrapText="1"/>
    </xf>
    <xf numFmtId="164" fontId="7" fillId="0" borderId="9" xfId="1" applyNumberFormat="1" applyFont="1" applyFill="1" applyBorder="1" applyAlignment="1">
      <alignment horizontal="center" vertical="center" wrapText="1"/>
    </xf>
    <xf numFmtId="164" fontId="7" fillId="0" borderId="11" xfId="1" applyNumberFormat="1" applyFont="1" applyFill="1" applyBorder="1" applyAlignment="1">
      <alignment horizontal="center" vertical="center" wrapText="1"/>
    </xf>
    <xf numFmtId="164" fontId="7" fillId="0" borderId="36" xfId="1" applyNumberFormat="1" applyFont="1" applyFill="1" applyBorder="1" applyAlignment="1">
      <alignment horizontal="center" vertical="center"/>
    </xf>
    <xf numFmtId="164" fontId="7" fillId="0" borderId="10" xfId="1" applyNumberFormat="1" applyFont="1" applyFill="1" applyBorder="1" applyAlignment="1">
      <alignment horizontal="center" vertical="center"/>
    </xf>
    <xf numFmtId="164" fontId="12" fillId="0" borderId="10" xfId="1" applyNumberFormat="1" applyFont="1" applyFill="1" applyBorder="1" applyAlignment="1">
      <alignment horizontal="center" vertical="center" wrapText="1"/>
    </xf>
    <xf numFmtId="164" fontId="13" fillId="0" borderId="0" xfId="1" applyNumberFormat="1" applyFont="1" applyFill="1" applyBorder="1"/>
    <xf numFmtId="164" fontId="13" fillId="0" borderId="0" xfId="1" applyNumberFormat="1" applyFont="1" applyFill="1"/>
    <xf numFmtId="164" fontId="1" fillId="0" borderId="0" xfId="1" applyNumberFormat="1" applyFont="1" applyFill="1" applyBorder="1"/>
    <xf numFmtId="164" fontId="7" fillId="0" borderId="35" xfId="1" applyNumberFormat="1" applyFont="1" applyFill="1" applyBorder="1" applyAlignment="1">
      <alignment horizontal="center" vertical="center" wrapText="1"/>
    </xf>
    <xf numFmtId="164" fontId="7" fillId="0" borderId="36" xfId="1" applyNumberFormat="1" applyFont="1" applyFill="1" applyBorder="1" applyAlignment="1">
      <alignment horizontal="center" vertical="center" wrapText="1"/>
    </xf>
    <xf numFmtId="164" fontId="12" fillId="0" borderId="9" xfId="1" applyNumberFormat="1" applyFont="1" applyFill="1" applyBorder="1" applyAlignment="1">
      <alignment horizontal="center" vertical="center" wrapText="1"/>
    </xf>
    <xf numFmtId="164" fontId="15" fillId="0" borderId="8" xfId="1" applyNumberFormat="1" applyFont="1" applyFill="1" applyBorder="1" applyAlignment="1">
      <alignment horizontal="center" vertical="center"/>
    </xf>
    <xf numFmtId="164" fontId="15" fillId="0" borderId="35" xfId="1" applyNumberFormat="1" applyFont="1" applyFill="1" applyBorder="1" applyAlignment="1">
      <alignment horizontal="center" vertical="center"/>
    </xf>
    <xf numFmtId="164" fontId="15" fillId="0" borderId="9" xfId="1" applyNumberFormat="1" applyFont="1" applyFill="1" applyBorder="1" applyAlignment="1">
      <alignment horizontal="center" vertical="center"/>
    </xf>
    <xf numFmtId="164" fontId="15" fillId="0" borderId="11" xfId="1" applyNumberFormat="1" applyFont="1" applyFill="1" applyBorder="1" applyAlignment="1">
      <alignment horizontal="center" vertical="center"/>
    </xf>
    <xf numFmtId="164" fontId="16" fillId="0" borderId="0" xfId="1" applyNumberFormat="1" applyFont="1" applyFill="1" applyBorder="1"/>
    <xf numFmtId="164" fontId="16" fillId="0" borderId="0" xfId="1" applyNumberFormat="1" applyFont="1" applyFill="1"/>
    <xf numFmtId="164" fontId="7" fillId="0" borderId="37" xfId="1" applyNumberFormat="1" applyFont="1" applyFill="1" applyBorder="1" applyAlignment="1">
      <alignment horizontal="center" vertical="center" wrapText="1"/>
    </xf>
    <xf numFmtId="164" fontId="5" fillId="0" borderId="8" xfId="1" applyNumberFormat="1" applyFont="1" applyFill="1" applyBorder="1" applyAlignment="1">
      <alignment horizontal="center" vertical="center"/>
    </xf>
    <xf numFmtId="164" fontId="5" fillId="0" borderId="35" xfId="1" applyNumberFormat="1" applyFont="1" applyFill="1" applyBorder="1" applyAlignment="1">
      <alignment horizontal="center" vertical="center"/>
    </xf>
    <xf numFmtId="164" fontId="5" fillId="0" borderId="9" xfId="1" applyNumberFormat="1" applyFont="1" applyFill="1" applyBorder="1" applyAlignment="1">
      <alignment horizontal="center" vertical="center"/>
    </xf>
    <xf numFmtId="164" fontId="9" fillId="0" borderId="8" xfId="1" applyNumberFormat="1" applyFont="1" applyFill="1" applyBorder="1" applyAlignment="1">
      <alignment horizontal="left" vertical="center" wrapText="1"/>
    </xf>
    <xf numFmtId="164" fontId="7" fillId="0" borderId="8" xfId="0" applyNumberFormat="1" applyFont="1" applyFill="1" applyBorder="1" applyAlignment="1">
      <alignment horizontal="center" vertical="center" wrapText="1"/>
    </xf>
    <xf numFmtId="164" fontId="7" fillId="0" borderId="9" xfId="0" applyNumberFormat="1" applyFont="1" applyFill="1" applyBorder="1" applyAlignment="1">
      <alignment horizontal="center" vertical="center" wrapText="1"/>
    </xf>
    <xf numFmtId="164" fontId="7" fillId="0" borderId="11" xfId="0" applyNumberFormat="1" applyFont="1" applyFill="1" applyBorder="1" applyAlignment="1">
      <alignment horizontal="center" vertical="center" wrapText="1"/>
    </xf>
    <xf numFmtId="164" fontId="7" fillId="0" borderId="36" xfId="0" applyNumberFormat="1" applyFont="1" applyFill="1" applyBorder="1" applyAlignment="1">
      <alignment horizontal="center" vertical="center" wrapText="1"/>
    </xf>
    <xf numFmtId="164" fontId="10" fillId="0" borderId="8" xfId="1" applyNumberFormat="1" applyFont="1" applyFill="1" applyBorder="1" applyAlignment="1">
      <alignment horizontal="left" vertical="top" wrapText="1"/>
    </xf>
    <xf numFmtId="164" fontId="10" fillId="0" borderId="9" xfId="1" applyNumberFormat="1" applyFont="1" applyFill="1" applyBorder="1" applyAlignment="1">
      <alignment horizontal="center" vertical="center" wrapText="1"/>
    </xf>
    <xf numFmtId="164" fontId="10" fillId="0" borderId="10" xfId="1" applyNumberFormat="1" applyFont="1" applyFill="1" applyBorder="1" applyAlignment="1">
      <alignment horizontal="center" vertical="center" wrapText="1"/>
    </xf>
    <xf numFmtId="164" fontId="7" fillId="0" borderId="37" xfId="0" applyNumberFormat="1" applyFont="1" applyFill="1" applyBorder="1" applyAlignment="1">
      <alignment horizontal="center" vertical="center" wrapText="1"/>
    </xf>
    <xf numFmtId="164" fontId="12" fillId="0" borderId="8" xfId="1" applyNumberFormat="1" applyFont="1" applyFill="1" applyBorder="1" applyAlignment="1">
      <alignment vertical="top" wrapText="1"/>
    </xf>
    <xf numFmtId="164" fontId="17" fillId="0" borderId="8" xfId="0" applyNumberFormat="1" applyFont="1" applyFill="1" applyBorder="1" applyAlignment="1">
      <alignment horizontal="center" vertical="center" wrapText="1"/>
    </xf>
    <xf numFmtId="164" fontId="7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11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35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36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9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9" fillId="0" borderId="25" xfId="1" applyNumberFormat="1" applyFont="1" applyFill="1" applyBorder="1" applyAlignment="1">
      <alignment horizontal="left" vertical="center" wrapText="1"/>
    </xf>
    <xf numFmtId="164" fontId="11" fillId="0" borderId="26" xfId="1" applyNumberFormat="1" applyFont="1" applyFill="1" applyBorder="1" applyAlignment="1">
      <alignment horizontal="center" vertical="center" wrapText="1"/>
    </xf>
    <xf numFmtId="164" fontId="6" fillId="0" borderId="26" xfId="1" applyNumberFormat="1" applyFont="1" applyFill="1" applyBorder="1" applyAlignment="1">
      <alignment horizontal="center" vertical="center" wrapText="1"/>
    </xf>
    <xf numFmtId="164" fontId="11" fillId="0" borderId="27" xfId="1" applyNumberFormat="1" applyFont="1" applyFill="1" applyBorder="1" applyAlignment="1">
      <alignment horizontal="center" vertical="center" wrapText="1"/>
    </xf>
    <xf numFmtId="164" fontId="4" fillId="0" borderId="25" xfId="1" applyNumberFormat="1" applyFont="1" applyFill="1" applyBorder="1" applyAlignment="1">
      <alignment horizontal="center" vertical="center" wrapText="1"/>
    </xf>
    <xf numFmtId="164" fontId="4" fillId="0" borderId="26" xfId="1" applyNumberFormat="1" applyFont="1" applyFill="1" applyBorder="1" applyAlignment="1">
      <alignment horizontal="center" vertical="center" wrapText="1"/>
    </xf>
    <xf numFmtId="164" fontId="4" fillId="0" borderId="28" xfId="1" applyNumberFormat="1" applyFont="1" applyFill="1" applyBorder="1" applyAlignment="1">
      <alignment horizontal="center" vertical="center" wrapText="1"/>
    </xf>
    <xf numFmtId="164" fontId="4" fillId="0" borderId="7" xfId="1" applyNumberFormat="1" applyFont="1" applyFill="1" applyBorder="1" applyAlignment="1">
      <alignment horizontal="center" vertical="center" wrapText="1"/>
    </xf>
    <xf numFmtId="164" fontId="4" fillId="0" borderId="6" xfId="1" applyNumberFormat="1" applyFont="1" applyFill="1" applyBorder="1" applyAlignment="1">
      <alignment horizontal="center" vertical="center" wrapText="1"/>
    </xf>
    <xf numFmtId="164" fontId="1" fillId="0" borderId="0" xfId="1" applyNumberFormat="1" applyFont="1" applyFill="1" applyBorder="1" applyAlignment="1">
      <alignment horizontal="center" vertical="center"/>
    </xf>
    <xf numFmtId="164" fontId="1" fillId="0" borderId="6" xfId="1" applyNumberFormat="1" applyFont="1" applyFill="1" applyBorder="1" applyAlignment="1">
      <alignment horizontal="center" vertical="center"/>
    </xf>
    <xf numFmtId="164" fontId="11" fillId="0" borderId="30" xfId="1" applyNumberFormat="1" applyFont="1" applyFill="1" applyBorder="1" applyAlignment="1">
      <alignment horizontal="left" vertical="top" wrapText="1"/>
    </xf>
    <xf numFmtId="164" fontId="11" fillId="0" borderId="31" xfId="1" applyNumberFormat="1" applyFont="1" applyFill="1" applyBorder="1" applyAlignment="1">
      <alignment horizontal="center" vertical="center" wrapText="1"/>
    </xf>
    <xf numFmtId="164" fontId="6" fillId="0" borderId="31" xfId="1" applyNumberFormat="1" applyFont="1" applyFill="1" applyBorder="1" applyAlignment="1">
      <alignment horizontal="center" vertical="center" wrapText="1"/>
    </xf>
    <xf numFmtId="164" fontId="11" fillId="0" borderId="32" xfId="1" applyNumberFormat="1" applyFont="1" applyFill="1" applyBorder="1" applyAlignment="1">
      <alignment horizontal="center" vertical="center" wrapText="1"/>
    </xf>
    <xf numFmtId="164" fontId="7" fillId="0" borderId="30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34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33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25" xfId="1" applyNumberFormat="1" applyFont="1" applyFill="1" applyBorder="1" applyAlignment="1">
      <alignment horizontal="left" vertical="top" wrapText="1"/>
    </xf>
    <xf numFmtId="164" fontId="7" fillId="0" borderId="25" xfId="1" applyNumberFormat="1" applyFont="1" applyFill="1" applyBorder="1" applyAlignment="1">
      <alignment horizontal="center" vertical="center" wrapText="1"/>
    </xf>
    <xf numFmtId="164" fontId="7" fillId="0" borderId="28" xfId="1" applyNumberFormat="1" applyFont="1" applyFill="1" applyBorder="1" applyAlignment="1">
      <alignment horizontal="center" vertical="center" wrapText="1"/>
    </xf>
    <xf numFmtId="164" fontId="7" fillId="0" borderId="7" xfId="1" applyNumberFormat="1" applyFont="1" applyFill="1" applyBorder="1" applyAlignment="1">
      <alignment horizontal="center" vertical="center" wrapText="1"/>
    </xf>
    <xf numFmtId="164" fontId="7" fillId="0" borderId="6" xfId="1" applyNumberFormat="1" applyFont="1" applyFill="1" applyBorder="1" applyAlignment="1">
      <alignment horizontal="center" vertical="center" wrapText="1"/>
    </xf>
    <xf numFmtId="164" fontId="2" fillId="0" borderId="25" xfId="1" applyNumberFormat="1" applyFont="1" applyFill="1" applyBorder="1" applyAlignment="1">
      <alignment horizontal="left" vertical="top" wrapText="1"/>
    </xf>
    <xf numFmtId="164" fontId="4" fillId="0" borderId="27" xfId="1" applyNumberFormat="1" applyFont="1" applyFill="1" applyBorder="1" applyAlignment="1">
      <alignment horizontal="center" vertical="center" wrapText="1"/>
    </xf>
    <xf numFmtId="164" fontId="18" fillId="0" borderId="0" xfId="1" applyNumberFormat="1" applyFont="1" applyAlignment="1">
      <alignment horizontal="left"/>
    </xf>
    <xf numFmtId="164" fontId="1" fillId="0" borderId="0" xfId="1" applyNumberFormat="1" applyFont="1" applyAlignment="1">
      <alignment horizontal="center" vertical="center"/>
    </xf>
    <xf numFmtId="164" fontId="19" fillId="0" borderId="0" xfId="1" applyNumberFormat="1" applyFont="1"/>
    <xf numFmtId="164" fontId="11" fillId="0" borderId="8" xfId="1" applyNumberFormat="1" applyFont="1" applyFill="1" applyBorder="1" applyAlignment="1">
      <alignment horizontal="left" vertical="top" wrapText="1"/>
    </xf>
    <xf numFmtId="164" fontId="11" fillId="0" borderId="16" xfId="1" applyNumberFormat="1" applyFont="1" applyFill="1" applyBorder="1" applyAlignment="1">
      <alignment horizontal="left" vertical="top" wrapText="1"/>
    </xf>
    <xf numFmtId="164" fontId="11" fillId="0" borderId="9" xfId="1" applyNumberFormat="1" applyFont="1" applyFill="1" applyBorder="1" applyAlignment="1">
      <alignment horizontal="left" vertical="top" wrapText="1"/>
    </xf>
    <xf numFmtId="164" fontId="11" fillId="0" borderId="30" xfId="1" applyNumberFormat="1" applyFont="1" applyFill="1" applyBorder="1" applyAlignment="1">
      <alignment horizontal="left" vertical="top" wrapText="1"/>
    </xf>
    <xf numFmtId="3" fontId="10" fillId="0" borderId="26" xfId="1" applyNumberFormat="1" applyFont="1" applyFill="1" applyBorder="1" applyAlignment="1">
      <alignment horizontal="center" vertical="center" wrapText="1"/>
    </xf>
    <xf numFmtId="3" fontId="11" fillId="0" borderId="9" xfId="1" applyNumberFormat="1" applyFont="1" applyFill="1" applyBorder="1" applyAlignment="1">
      <alignment horizontal="center" vertical="center" wrapText="1"/>
    </xf>
    <xf numFmtId="3" fontId="12" fillId="0" borderId="9" xfId="1" applyNumberFormat="1" applyFont="1" applyFill="1" applyBorder="1" applyAlignment="1">
      <alignment horizontal="center" vertical="center" wrapText="1"/>
    </xf>
    <xf numFmtId="3" fontId="10" fillId="0" borderId="9" xfId="1" applyNumberFormat="1" applyFont="1" applyFill="1" applyBorder="1" applyAlignment="1">
      <alignment horizontal="center" vertical="center" wrapText="1"/>
    </xf>
    <xf numFmtId="3" fontId="11" fillId="0" borderId="26" xfId="1" applyNumberFormat="1" applyFont="1" applyFill="1" applyBorder="1" applyAlignment="1">
      <alignment horizontal="center" vertical="center" wrapText="1"/>
    </xf>
    <xf numFmtId="3" fontId="11" fillId="0" borderId="31" xfId="1" applyNumberFormat="1" applyFont="1" applyFill="1" applyBorder="1" applyAlignment="1">
      <alignment horizontal="center" vertical="center" wrapText="1"/>
    </xf>
    <xf numFmtId="3" fontId="12" fillId="0" borderId="2" xfId="1" applyNumberFormat="1" applyFont="1" applyFill="1" applyBorder="1" applyAlignment="1">
      <alignment horizontal="center" vertical="center" wrapText="1"/>
    </xf>
    <xf numFmtId="164" fontId="12" fillId="0" borderId="2" xfId="1" applyNumberFormat="1" applyFont="1" applyFill="1" applyBorder="1" applyAlignment="1">
      <alignment horizontal="center" vertical="center" wrapText="1"/>
    </xf>
    <xf numFmtId="164" fontId="20" fillId="0" borderId="2" xfId="1" applyNumberFormat="1" applyFont="1" applyFill="1" applyBorder="1" applyAlignment="1">
      <alignment horizontal="center" vertical="center" wrapText="1"/>
    </xf>
    <xf numFmtId="164" fontId="12" fillId="0" borderId="4" xfId="1" applyNumberFormat="1" applyFont="1" applyFill="1" applyBorder="1" applyAlignment="1">
      <alignment horizontal="center" vertical="center" wrapText="1"/>
    </xf>
    <xf numFmtId="164" fontId="20" fillId="0" borderId="9" xfId="1" applyNumberFormat="1" applyFont="1" applyFill="1" applyBorder="1" applyAlignment="1">
      <alignment horizontal="center" vertical="center" wrapText="1"/>
    </xf>
    <xf numFmtId="164" fontId="12" fillId="0" borderId="11" xfId="1" applyNumberFormat="1" applyFont="1" applyFill="1" applyBorder="1" applyAlignment="1">
      <alignment horizontal="center" vertical="center" wrapText="1"/>
    </xf>
    <xf numFmtId="164" fontId="17" fillId="0" borderId="40" xfId="1" applyNumberFormat="1" applyFont="1" applyFill="1" applyBorder="1" applyAlignment="1">
      <alignment horizontal="center" vertical="center"/>
    </xf>
    <xf numFmtId="164" fontId="17" fillId="0" borderId="8" xfId="1" applyNumberFormat="1" applyFont="1" applyFill="1" applyBorder="1" applyAlignment="1">
      <alignment horizontal="center" vertical="center"/>
    </xf>
    <xf numFmtId="164" fontId="17" fillId="0" borderId="9" xfId="1" applyNumberFormat="1" applyFont="1" applyFill="1" applyBorder="1" applyAlignment="1">
      <alignment horizontal="center" vertical="center"/>
    </xf>
    <xf numFmtId="164" fontId="17" fillId="0" borderId="11" xfId="1" applyNumberFormat="1" applyFont="1" applyFill="1" applyBorder="1" applyAlignment="1">
      <alignment horizontal="center" vertical="center"/>
    </xf>
    <xf numFmtId="164" fontId="20" fillId="0" borderId="30" xfId="1" applyNumberFormat="1" applyFont="1" applyFill="1" applyBorder="1" applyAlignment="1">
      <alignment horizontal="left" vertical="top" wrapText="1"/>
    </xf>
    <xf numFmtId="164" fontId="15" fillId="0" borderId="30" xfId="1" applyNumberFormat="1" applyFont="1" applyFill="1" applyBorder="1" applyAlignment="1">
      <alignment horizontal="center" vertical="center"/>
    </xf>
    <xf numFmtId="164" fontId="15" fillId="0" borderId="31" xfId="1" applyNumberFormat="1" applyFont="1" applyFill="1" applyBorder="1" applyAlignment="1">
      <alignment horizontal="center" vertical="center"/>
    </xf>
    <xf numFmtId="164" fontId="15" fillId="0" borderId="40" xfId="1" applyNumberFormat="1" applyFont="1" applyFill="1" applyBorder="1" applyAlignment="1">
      <alignment horizontal="center" vertical="center"/>
    </xf>
    <xf numFmtId="164" fontId="15" fillId="0" borderId="34" xfId="1" applyNumberFormat="1" applyFont="1" applyFill="1" applyBorder="1" applyAlignment="1">
      <alignment horizontal="center" vertical="center"/>
    </xf>
    <xf numFmtId="164" fontId="20" fillId="0" borderId="8" xfId="1" applyNumberFormat="1" applyFont="1" applyFill="1" applyBorder="1" applyAlignment="1">
      <alignment horizontal="left" vertical="top" wrapText="1"/>
    </xf>
    <xf numFmtId="164" fontId="17" fillId="0" borderId="12" xfId="1" applyNumberFormat="1" applyFont="1" applyFill="1" applyBorder="1" applyAlignment="1">
      <alignment horizontal="center" vertical="center"/>
    </xf>
    <xf numFmtId="164" fontId="17" fillId="0" borderId="39" xfId="1" applyNumberFormat="1" applyFont="1" applyFill="1" applyBorder="1" applyAlignment="1">
      <alignment horizontal="center" vertical="center"/>
    </xf>
    <xf numFmtId="164" fontId="7" fillId="0" borderId="38" xfId="0" applyNumberFormat="1" applyFont="1" applyFill="1" applyBorder="1" applyAlignment="1">
      <alignment horizontal="center" vertical="center" wrapText="1"/>
    </xf>
    <xf numFmtId="3" fontId="12" fillId="0" borderId="10" xfId="1" applyNumberFormat="1" applyFont="1" applyFill="1" applyBorder="1" applyAlignment="1">
      <alignment horizontal="center" vertical="center" wrapText="1"/>
    </xf>
    <xf numFmtId="164" fontId="17" fillId="0" borderId="35" xfId="0" applyNumberFormat="1" applyFont="1" applyFill="1" applyBorder="1" applyAlignment="1">
      <alignment horizontal="center" vertical="center" wrapText="1"/>
    </xf>
    <xf numFmtId="164" fontId="17" fillId="0" borderId="11" xfId="0" applyNumberFormat="1" applyFont="1" applyFill="1" applyBorder="1" applyAlignment="1">
      <alignment horizontal="center" vertical="center" wrapText="1"/>
    </xf>
    <xf numFmtId="164" fontId="5" fillId="0" borderId="30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34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164" fontId="8" fillId="3" borderId="16" xfId="0" applyNumberFormat="1" applyFont="1" applyFill="1" applyBorder="1" applyAlignment="1" applyProtection="1">
      <alignment horizontal="center" vertical="center" wrapText="1"/>
      <protection locked="0"/>
    </xf>
    <xf numFmtId="164" fontId="8" fillId="3" borderId="14" xfId="0" applyNumberFormat="1" applyFont="1" applyFill="1" applyBorder="1" applyAlignment="1" applyProtection="1">
      <alignment horizontal="center" vertical="center" wrapText="1"/>
      <protection locked="0"/>
    </xf>
    <xf numFmtId="164" fontId="8" fillId="3" borderId="17" xfId="0" applyNumberFormat="1" applyFont="1" applyFill="1" applyBorder="1" applyAlignment="1" applyProtection="1">
      <alignment horizontal="center" vertical="center" wrapText="1"/>
      <protection locked="0"/>
    </xf>
    <xf numFmtId="164" fontId="8" fillId="3" borderId="15" xfId="0" applyNumberFormat="1" applyFont="1" applyFill="1" applyBorder="1" applyAlignment="1" applyProtection="1">
      <alignment horizontal="center" vertical="center" wrapText="1"/>
      <protection locked="0"/>
    </xf>
    <xf numFmtId="164" fontId="8" fillId="3" borderId="18" xfId="0" applyNumberFormat="1" applyFont="1" applyFill="1" applyBorder="1" applyAlignment="1" applyProtection="1">
      <alignment horizontal="center" vertical="center" wrapText="1"/>
      <protection locked="0"/>
    </xf>
    <xf numFmtId="164" fontId="8" fillId="3" borderId="23" xfId="0" applyNumberFormat="1" applyFont="1" applyFill="1" applyBorder="1" applyAlignment="1" applyProtection="1">
      <alignment horizontal="center" vertical="center" wrapText="1"/>
      <protection locked="0"/>
    </xf>
    <xf numFmtId="164" fontId="8" fillId="3" borderId="19" xfId="0" applyNumberFormat="1" applyFont="1" applyFill="1" applyBorder="1" applyAlignment="1" applyProtection="1">
      <alignment horizontal="center" vertical="center" wrapText="1"/>
      <protection locked="0"/>
    </xf>
    <xf numFmtId="164" fontId="8" fillId="3" borderId="24" xfId="0" applyNumberFormat="1" applyFont="1" applyFill="1" applyBorder="1" applyAlignment="1" applyProtection="1">
      <alignment horizontal="center" vertical="center" wrapText="1"/>
      <protection locked="0"/>
    </xf>
    <xf numFmtId="164" fontId="8" fillId="3" borderId="5" xfId="0" applyNumberFormat="1" applyFont="1" applyFill="1" applyBorder="1" applyAlignment="1" applyProtection="1">
      <alignment horizontal="center" vertical="center" wrapText="1"/>
      <protection locked="0"/>
    </xf>
    <xf numFmtId="164" fontId="8" fillId="3" borderId="6" xfId="0" applyNumberFormat="1" applyFont="1" applyFill="1" applyBorder="1" applyAlignment="1" applyProtection="1">
      <alignment horizontal="center" vertical="center" wrapText="1"/>
      <protection locked="0"/>
    </xf>
    <xf numFmtId="164" fontId="8" fillId="3" borderId="7" xfId="0" applyNumberFormat="1" applyFont="1" applyFill="1" applyBorder="1" applyAlignment="1" applyProtection="1">
      <alignment horizontal="center" vertical="center" wrapText="1"/>
      <protection locked="0"/>
    </xf>
    <xf numFmtId="164" fontId="9" fillId="3" borderId="2" xfId="0" applyNumberFormat="1" applyFont="1" applyFill="1" applyBorder="1" applyAlignment="1">
      <alignment horizontal="center" vertical="top" wrapText="1"/>
    </xf>
    <xf numFmtId="164" fontId="9" fillId="3" borderId="9" xfId="0" applyNumberFormat="1" applyFont="1" applyFill="1" applyBorder="1" applyAlignment="1">
      <alignment horizontal="center" vertical="top" wrapText="1"/>
    </xf>
    <xf numFmtId="164" fontId="9" fillId="3" borderId="20" xfId="0" applyNumberFormat="1" applyFont="1" applyFill="1" applyBorder="1" applyAlignment="1">
      <alignment horizontal="center" vertical="top" wrapText="1"/>
    </xf>
    <xf numFmtId="164" fontId="9" fillId="3" borderId="4" xfId="0" applyNumberFormat="1" applyFont="1" applyFill="1" applyBorder="1" applyAlignment="1">
      <alignment horizontal="center" vertical="top" wrapText="1"/>
    </xf>
    <xf numFmtId="164" fontId="9" fillId="3" borderId="11" xfId="0" applyNumberFormat="1" applyFont="1" applyFill="1" applyBorder="1" applyAlignment="1">
      <alignment horizontal="center" vertical="top" wrapText="1"/>
    </xf>
    <xf numFmtId="164" fontId="9" fillId="3" borderId="22" xfId="0" applyNumberFormat="1" applyFont="1" applyFill="1" applyBorder="1" applyAlignment="1">
      <alignment horizontal="center" vertical="top" wrapText="1"/>
    </xf>
    <xf numFmtId="164" fontId="8" fillId="3" borderId="12" xfId="0" applyNumberFormat="1" applyFont="1" applyFill="1" applyBorder="1" applyAlignment="1" applyProtection="1">
      <alignment horizontal="center" vertical="center" wrapText="1"/>
      <protection locked="0"/>
    </xf>
    <xf numFmtId="164" fontId="8" fillId="3" borderId="13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0" xfId="1" applyNumberFormat="1" applyFont="1" applyAlignment="1">
      <alignment horizontal="center" wrapText="1"/>
    </xf>
    <xf numFmtId="164" fontId="2" fillId="0" borderId="0" xfId="1" applyNumberFormat="1" applyFont="1" applyAlignment="1">
      <alignment horizontal="center"/>
    </xf>
    <xf numFmtId="164" fontId="4" fillId="3" borderId="1" xfId="1" applyNumberFormat="1" applyFont="1" applyFill="1" applyBorder="1" applyAlignment="1">
      <alignment horizontal="center" vertical="center" wrapText="1"/>
    </xf>
    <xf numFmtId="164" fontId="4" fillId="3" borderId="8" xfId="1" applyNumberFormat="1" applyFont="1" applyFill="1" applyBorder="1" applyAlignment="1">
      <alignment horizontal="center" vertical="center" wrapText="1"/>
    </xf>
    <xf numFmtId="164" fontId="4" fillId="3" borderId="16" xfId="1" applyNumberFormat="1" applyFont="1" applyFill="1" applyBorder="1" applyAlignment="1">
      <alignment horizontal="center" vertical="center" wrapText="1"/>
    </xf>
    <xf numFmtId="164" fontId="8" fillId="3" borderId="2" xfId="0" applyNumberFormat="1" applyFont="1" applyFill="1" applyBorder="1" applyAlignment="1">
      <alignment horizontal="center" vertical="top" wrapText="1"/>
    </xf>
    <xf numFmtId="164" fontId="8" fillId="3" borderId="9" xfId="0" applyNumberFormat="1" applyFont="1" applyFill="1" applyBorder="1" applyAlignment="1">
      <alignment horizontal="center" vertical="top" wrapText="1"/>
    </xf>
    <xf numFmtId="164" fontId="8" fillId="3" borderId="20" xfId="0" applyNumberFormat="1" applyFont="1" applyFill="1" applyBorder="1" applyAlignment="1">
      <alignment horizontal="center" vertical="top" wrapText="1"/>
    </xf>
    <xf numFmtId="164" fontId="8" fillId="3" borderId="3" xfId="0" applyNumberFormat="1" applyFont="1" applyFill="1" applyBorder="1" applyAlignment="1">
      <alignment horizontal="center" vertical="top" wrapText="1"/>
    </xf>
    <xf numFmtId="164" fontId="8" fillId="3" borderId="10" xfId="0" applyNumberFormat="1" applyFont="1" applyFill="1" applyBorder="1" applyAlignment="1">
      <alignment horizontal="center" vertical="top" wrapText="1"/>
    </xf>
    <xf numFmtId="164" fontId="8" fillId="3" borderId="21" xfId="0" applyNumberFormat="1" applyFont="1" applyFill="1" applyBorder="1" applyAlignment="1">
      <alignment horizontal="center" vertical="top" wrapText="1"/>
    </xf>
    <xf numFmtId="164" fontId="9" fillId="3" borderId="1" xfId="0" applyNumberFormat="1" applyFont="1" applyFill="1" applyBorder="1" applyAlignment="1">
      <alignment horizontal="center" vertical="top" wrapText="1"/>
    </xf>
    <xf numFmtId="164" fontId="9" fillId="3" borderId="8" xfId="0" applyNumberFormat="1" applyFont="1" applyFill="1" applyBorder="1" applyAlignment="1">
      <alignment horizontal="center" vertical="top" wrapText="1"/>
    </xf>
    <xf numFmtId="164" fontId="9" fillId="3" borderId="16" xfId="0" applyNumberFormat="1" applyFont="1" applyFill="1" applyBorder="1" applyAlignment="1">
      <alignment horizontal="center" vertical="top" wrapText="1"/>
    </xf>
  </cellXfs>
  <cellStyles count="3">
    <cellStyle name="Обычный" xfId="0" builtinId="0"/>
    <cellStyle name="Обычный 3 4" xfId="2"/>
    <cellStyle name="Обычный_Алексеевский уведомление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outlinePr summaryBelow="0"/>
    <pageSetUpPr fitToPage="1"/>
  </sheetPr>
  <dimension ref="A1:GG27"/>
  <sheetViews>
    <sheetView showGridLines="0" tabSelected="1" zoomScale="99" zoomScaleNormal="99" zoomScaleSheetLayoutView="100" workbookViewId="0">
      <pane xSplit="8" ySplit="6" topLeftCell="I7" activePane="bottomRight" state="frozen"/>
      <selection activeCell="M96" sqref="M96"/>
      <selection pane="topRight" activeCell="M96" sqref="M96"/>
      <selection pane="bottomLeft" activeCell="M96" sqref="M96"/>
      <selection pane="bottomRight" sqref="A1:H1"/>
    </sheetView>
  </sheetViews>
  <sheetFormatPr defaultRowHeight="12.75" customHeight="1" x14ac:dyDescent="0.2"/>
  <cols>
    <col min="1" max="1" width="43.140625" style="92" customWidth="1"/>
    <col min="2" max="2" width="8" style="93" customWidth="1"/>
    <col min="3" max="3" width="6.5703125" style="2" customWidth="1"/>
    <col min="4" max="4" width="6" style="2" customWidth="1"/>
    <col min="5" max="5" width="13.28515625" style="94" customWidth="1"/>
    <col min="6" max="6" width="6.42578125" style="2" customWidth="1"/>
    <col min="7" max="7" width="7.28515625" style="2" customWidth="1"/>
    <col min="8" max="8" width="14.5703125" style="1" customWidth="1"/>
    <col min="9" max="9" width="15.5703125" style="1" customWidth="1"/>
    <col min="10" max="10" width="17.42578125" style="1" customWidth="1"/>
    <col min="11" max="13" width="14.5703125" style="2" customWidth="1"/>
    <col min="14" max="52" width="13.5703125" style="2" customWidth="1"/>
    <col min="53" max="53" width="13.7109375" style="2" customWidth="1"/>
    <col min="54" max="54" width="14.7109375" style="2" customWidth="1"/>
    <col min="55" max="55" width="16.85546875" style="2" customWidth="1"/>
    <col min="56" max="64" width="13.5703125" style="2" customWidth="1"/>
    <col min="65" max="95" width="9.140625" style="4" customWidth="1"/>
    <col min="96" max="189" width="9.140625" style="4"/>
    <col min="190" max="16384" width="9.140625" style="2"/>
  </cols>
  <sheetData>
    <row r="1" spans="1:189" ht="78.75" customHeight="1" x14ac:dyDescent="0.3">
      <c r="A1" s="150" t="s">
        <v>29</v>
      </c>
      <c r="B1" s="151"/>
      <c r="C1" s="151"/>
      <c r="D1" s="151"/>
      <c r="E1" s="151"/>
      <c r="F1" s="151"/>
      <c r="G1" s="151"/>
      <c r="H1" s="151"/>
    </row>
    <row r="2" spans="1:189" ht="25.5" customHeight="1" thickBot="1" x14ac:dyDescent="0.25">
      <c r="A2" s="5" t="s">
        <v>0</v>
      </c>
      <c r="B2" s="6"/>
      <c r="C2" s="7"/>
      <c r="D2" s="7"/>
      <c r="E2" s="8"/>
      <c r="F2" s="7"/>
      <c r="G2" s="7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</row>
    <row r="3" spans="1:189" ht="33" customHeight="1" thickBot="1" x14ac:dyDescent="0.25">
      <c r="A3" s="152" t="s">
        <v>1</v>
      </c>
      <c r="B3" s="155" t="s">
        <v>2</v>
      </c>
      <c r="C3" s="155" t="s">
        <v>3</v>
      </c>
      <c r="D3" s="155" t="s">
        <v>4</v>
      </c>
      <c r="E3" s="155" t="s">
        <v>5</v>
      </c>
      <c r="F3" s="155" t="s">
        <v>6</v>
      </c>
      <c r="G3" s="158" t="s">
        <v>7</v>
      </c>
      <c r="H3" s="161" t="s">
        <v>8</v>
      </c>
      <c r="I3" s="142" t="s">
        <v>27</v>
      </c>
      <c r="J3" s="145" t="s">
        <v>28</v>
      </c>
      <c r="K3" s="139" t="s">
        <v>32</v>
      </c>
      <c r="L3" s="140"/>
      <c r="M3" s="141"/>
      <c r="N3" s="139" t="s">
        <v>33</v>
      </c>
      <c r="O3" s="140"/>
      <c r="P3" s="141"/>
      <c r="Q3" s="139" t="s">
        <v>34</v>
      </c>
      <c r="R3" s="140"/>
      <c r="S3" s="141"/>
      <c r="T3" s="139" t="s">
        <v>35</v>
      </c>
      <c r="U3" s="140"/>
      <c r="V3" s="141"/>
      <c r="W3" s="139" t="s">
        <v>42</v>
      </c>
      <c r="X3" s="140"/>
      <c r="Y3" s="141"/>
      <c r="Z3" s="139" t="s">
        <v>43</v>
      </c>
      <c r="AA3" s="140"/>
      <c r="AB3" s="141"/>
      <c r="AC3" s="139" t="s">
        <v>44</v>
      </c>
      <c r="AD3" s="140"/>
      <c r="AE3" s="141"/>
      <c r="AF3" s="139" t="s">
        <v>45</v>
      </c>
      <c r="AG3" s="140"/>
      <c r="AH3" s="141"/>
      <c r="AI3" s="139" t="s">
        <v>46</v>
      </c>
      <c r="AJ3" s="140"/>
      <c r="AK3" s="141"/>
      <c r="AL3" s="139" t="s">
        <v>47</v>
      </c>
      <c r="AM3" s="140"/>
      <c r="AN3" s="141"/>
      <c r="AO3" s="139" t="s">
        <v>48</v>
      </c>
      <c r="AP3" s="140"/>
      <c r="AQ3" s="141"/>
      <c r="AR3" s="139" t="s">
        <v>37</v>
      </c>
      <c r="AS3" s="140"/>
      <c r="AT3" s="141"/>
      <c r="AU3" s="139" t="s">
        <v>49</v>
      </c>
      <c r="AV3" s="140"/>
      <c r="AW3" s="141"/>
      <c r="AX3" s="139" t="s">
        <v>36</v>
      </c>
      <c r="AY3" s="140"/>
      <c r="AZ3" s="141"/>
      <c r="BA3" s="139" t="s">
        <v>38</v>
      </c>
      <c r="BB3" s="140"/>
      <c r="BC3" s="141"/>
      <c r="BD3" s="139" t="s">
        <v>39</v>
      </c>
      <c r="BE3" s="140"/>
      <c r="BF3" s="141"/>
      <c r="BG3" s="139" t="s">
        <v>40</v>
      </c>
      <c r="BH3" s="140"/>
      <c r="BI3" s="141"/>
      <c r="BJ3" s="139" t="s">
        <v>41</v>
      </c>
      <c r="BK3" s="140"/>
      <c r="BL3" s="141"/>
    </row>
    <row r="4" spans="1:189" ht="16.5" customHeight="1" x14ac:dyDescent="0.2">
      <c r="A4" s="153"/>
      <c r="B4" s="156"/>
      <c r="C4" s="156"/>
      <c r="D4" s="156"/>
      <c r="E4" s="156"/>
      <c r="F4" s="156"/>
      <c r="G4" s="159"/>
      <c r="H4" s="162"/>
      <c r="I4" s="143"/>
      <c r="J4" s="146"/>
      <c r="K4" s="148" t="s">
        <v>8</v>
      </c>
      <c r="L4" s="148" t="s">
        <v>27</v>
      </c>
      <c r="M4" s="149" t="s">
        <v>28</v>
      </c>
      <c r="N4" s="132" t="s">
        <v>8</v>
      </c>
      <c r="O4" s="132" t="s">
        <v>27</v>
      </c>
      <c r="P4" s="134" t="s">
        <v>28</v>
      </c>
      <c r="Q4" s="132" t="s">
        <v>8</v>
      </c>
      <c r="R4" s="132" t="s">
        <v>27</v>
      </c>
      <c r="S4" s="134" t="s">
        <v>28</v>
      </c>
      <c r="T4" s="132" t="s">
        <v>8</v>
      </c>
      <c r="U4" s="132" t="s">
        <v>27</v>
      </c>
      <c r="V4" s="134" t="s">
        <v>28</v>
      </c>
      <c r="W4" s="132" t="s">
        <v>8</v>
      </c>
      <c r="X4" s="132" t="s">
        <v>27</v>
      </c>
      <c r="Y4" s="134" t="s">
        <v>28</v>
      </c>
      <c r="Z4" s="132" t="s">
        <v>8</v>
      </c>
      <c r="AA4" s="132" t="s">
        <v>27</v>
      </c>
      <c r="AB4" s="134" t="s">
        <v>28</v>
      </c>
      <c r="AC4" s="132" t="s">
        <v>8</v>
      </c>
      <c r="AD4" s="132" t="s">
        <v>27</v>
      </c>
      <c r="AE4" s="134" t="s">
        <v>28</v>
      </c>
      <c r="AF4" s="131" t="s">
        <v>8</v>
      </c>
      <c r="AG4" s="131" t="s">
        <v>27</v>
      </c>
      <c r="AH4" s="133" t="s">
        <v>28</v>
      </c>
      <c r="AI4" s="131" t="s">
        <v>8</v>
      </c>
      <c r="AJ4" s="131" t="s">
        <v>27</v>
      </c>
      <c r="AK4" s="133" t="s">
        <v>28</v>
      </c>
      <c r="AL4" s="131" t="s">
        <v>8</v>
      </c>
      <c r="AM4" s="131" t="s">
        <v>27</v>
      </c>
      <c r="AN4" s="133" t="s">
        <v>28</v>
      </c>
      <c r="AO4" s="131" t="s">
        <v>8</v>
      </c>
      <c r="AP4" s="131" t="s">
        <v>27</v>
      </c>
      <c r="AQ4" s="133" t="s">
        <v>28</v>
      </c>
      <c r="AR4" s="131" t="s">
        <v>8</v>
      </c>
      <c r="AS4" s="131" t="s">
        <v>27</v>
      </c>
      <c r="AT4" s="133" t="s">
        <v>28</v>
      </c>
      <c r="AU4" s="131" t="s">
        <v>8</v>
      </c>
      <c r="AV4" s="131" t="s">
        <v>27</v>
      </c>
      <c r="AW4" s="133" t="s">
        <v>28</v>
      </c>
      <c r="AX4" s="131" t="s">
        <v>8</v>
      </c>
      <c r="AY4" s="131" t="s">
        <v>27</v>
      </c>
      <c r="AZ4" s="133" t="s">
        <v>28</v>
      </c>
      <c r="BA4" s="131" t="s">
        <v>8</v>
      </c>
      <c r="BB4" s="131" t="s">
        <v>27</v>
      </c>
      <c r="BC4" s="133" t="s">
        <v>28</v>
      </c>
      <c r="BD4" s="131" t="s">
        <v>8</v>
      </c>
      <c r="BE4" s="131" t="s">
        <v>27</v>
      </c>
      <c r="BF4" s="133" t="s">
        <v>28</v>
      </c>
      <c r="BG4" s="135" t="s">
        <v>8</v>
      </c>
      <c r="BH4" s="131" t="s">
        <v>27</v>
      </c>
      <c r="BI4" s="137" t="s">
        <v>28</v>
      </c>
      <c r="BJ4" s="131" t="s">
        <v>8</v>
      </c>
      <c r="BK4" s="131" t="s">
        <v>27</v>
      </c>
      <c r="BL4" s="133" t="s">
        <v>28</v>
      </c>
    </row>
    <row r="5" spans="1:189" ht="29.25" customHeight="1" thickBot="1" x14ac:dyDescent="0.25">
      <c r="A5" s="154"/>
      <c r="B5" s="157"/>
      <c r="C5" s="157"/>
      <c r="D5" s="157"/>
      <c r="E5" s="157"/>
      <c r="F5" s="157"/>
      <c r="G5" s="160"/>
      <c r="H5" s="163"/>
      <c r="I5" s="144"/>
      <c r="J5" s="147"/>
      <c r="K5" s="132"/>
      <c r="L5" s="132"/>
      <c r="M5" s="134"/>
      <c r="N5" s="132"/>
      <c r="O5" s="132"/>
      <c r="P5" s="134"/>
      <c r="Q5" s="132"/>
      <c r="R5" s="132"/>
      <c r="S5" s="134"/>
      <c r="T5" s="132"/>
      <c r="U5" s="132"/>
      <c r="V5" s="134"/>
      <c r="W5" s="132"/>
      <c r="X5" s="132"/>
      <c r="Y5" s="134"/>
      <c r="Z5" s="132"/>
      <c r="AA5" s="132"/>
      <c r="AB5" s="134"/>
      <c r="AC5" s="132"/>
      <c r="AD5" s="132"/>
      <c r="AE5" s="134"/>
      <c r="AF5" s="132"/>
      <c r="AG5" s="132"/>
      <c r="AH5" s="134"/>
      <c r="AI5" s="132"/>
      <c r="AJ5" s="132"/>
      <c r="AK5" s="134"/>
      <c r="AL5" s="132"/>
      <c r="AM5" s="132"/>
      <c r="AN5" s="134"/>
      <c r="AO5" s="132"/>
      <c r="AP5" s="132"/>
      <c r="AQ5" s="134"/>
      <c r="AR5" s="132"/>
      <c r="AS5" s="132"/>
      <c r="AT5" s="134"/>
      <c r="AU5" s="132"/>
      <c r="AV5" s="132"/>
      <c r="AW5" s="134"/>
      <c r="AX5" s="132"/>
      <c r="AY5" s="132"/>
      <c r="AZ5" s="134"/>
      <c r="BA5" s="132"/>
      <c r="BB5" s="132"/>
      <c r="BC5" s="134"/>
      <c r="BD5" s="132"/>
      <c r="BE5" s="132"/>
      <c r="BF5" s="134"/>
      <c r="BG5" s="136"/>
      <c r="BH5" s="132"/>
      <c r="BI5" s="138"/>
      <c r="BJ5" s="132"/>
      <c r="BK5" s="132"/>
      <c r="BL5" s="134"/>
    </row>
    <row r="6" spans="1:189" s="22" customFormat="1" ht="39" customHeight="1" thickBot="1" x14ac:dyDescent="0.25">
      <c r="A6" s="10" t="s">
        <v>30</v>
      </c>
      <c r="B6" s="99">
        <v>861</v>
      </c>
      <c r="C6" s="11" t="s">
        <v>9</v>
      </c>
      <c r="D6" s="11" t="s">
        <v>10</v>
      </c>
      <c r="E6" s="12"/>
      <c r="F6" s="11"/>
      <c r="G6" s="13"/>
      <c r="H6" s="14">
        <f t="shared" ref="H6:I11" si="0">K6+N6+Q6+T6+W6+Z6+AC6+AF6+AI6+AL6+AO6+AR6+AU6+AX6+BA6+BD6+BG6+BJ6</f>
        <v>119117.40000000001</v>
      </c>
      <c r="I6" s="15">
        <f t="shared" si="0"/>
        <v>24912.500000000004</v>
      </c>
      <c r="J6" s="16">
        <f>I6/H6*100</f>
        <v>20.914240908549047</v>
      </c>
      <c r="K6" s="14">
        <f>SUM(K7:K8)</f>
        <v>5009.6000000000004</v>
      </c>
      <c r="L6" s="17">
        <f>SUM(L7:L8)</f>
        <v>1064.5</v>
      </c>
      <c r="M6" s="18">
        <f>L6/K6*100</f>
        <v>21.249201533056532</v>
      </c>
      <c r="N6" s="14">
        <f>SUM(N7:N8)</f>
        <v>4476.5</v>
      </c>
      <c r="O6" s="17">
        <f>SUM(O7:O8)</f>
        <v>994.09999999999991</v>
      </c>
      <c r="P6" s="16">
        <f>O6/N6*100</f>
        <v>22.207081425220597</v>
      </c>
      <c r="Q6" s="14">
        <f>SUM(Q7:Q8)</f>
        <v>2327.2000000000003</v>
      </c>
      <c r="R6" s="17">
        <f>SUM(R7:R8)</f>
        <v>581.80000000000007</v>
      </c>
      <c r="S6" s="16">
        <f>R6/Q6*100</f>
        <v>25</v>
      </c>
      <c r="T6" s="14">
        <f>SUM(T7:T8)</f>
        <v>2677.8</v>
      </c>
      <c r="U6" s="17">
        <f>SUM(U7:U8)</f>
        <v>669.4</v>
      </c>
      <c r="V6" s="16">
        <f>U6/T6*100</f>
        <v>24.998132795578456</v>
      </c>
      <c r="W6" s="14">
        <f>SUM(W7:W8)</f>
        <v>2963.9</v>
      </c>
      <c r="X6" s="17">
        <f>SUM(X7:X8)</f>
        <v>741.09999999999991</v>
      </c>
      <c r="Y6" s="16">
        <f>X6/W6*100</f>
        <v>25.00421741624211</v>
      </c>
      <c r="Z6" s="14">
        <f>SUM(Z7:Z8)</f>
        <v>4606.2</v>
      </c>
      <c r="AA6" s="17">
        <f>SUM(AA7:AA8)</f>
        <v>1151.4000000000001</v>
      </c>
      <c r="AB6" s="16">
        <f>AA6/Z6*100</f>
        <v>24.996743519604014</v>
      </c>
      <c r="AC6" s="14">
        <f>SUM(AC7:AC8)</f>
        <v>2230.8000000000002</v>
      </c>
      <c r="AD6" s="17">
        <f>SUM(AD7:AD8)</f>
        <v>557.70000000000005</v>
      </c>
      <c r="AE6" s="16">
        <f>AD6/AC6*100</f>
        <v>25</v>
      </c>
      <c r="AF6" s="14">
        <f>SUM(AF7:AF8)</f>
        <v>2449.9</v>
      </c>
      <c r="AG6" s="17">
        <f>SUM(AG7:AG8)</f>
        <v>612.59999999999991</v>
      </c>
      <c r="AH6" s="16">
        <f>AG6/AF6*100</f>
        <v>25.005102249071388</v>
      </c>
      <c r="AI6" s="14">
        <f>SUM(AI7:AI8)</f>
        <v>3028</v>
      </c>
      <c r="AJ6" s="17">
        <f>SUM(AJ7:AJ8)</f>
        <v>757</v>
      </c>
      <c r="AK6" s="16">
        <f>AJ6/AI6*100</f>
        <v>25</v>
      </c>
      <c r="AL6" s="14">
        <f>SUM(AL7:AL8)</f>
        <v>2287.5</v>
      </c>
      <c r="AM6" s="17">
        <f>SUM(AM7:AM8)</f>
        <v>571.79999999999995</v>
      </c>
      <c r="AN6" s="16">
        <f>AM6/AL6*100</f>
        <v>24.996721311475408</v>
      </c>
      <c r="AO6" s="14">
        <f>SUM(AO7:AO8)</f>
        <v>4985</v>
      </c>
      <c r="AP6" s="17">
        <f>SUM(AP7:AP8)</f>
        <v>1246.2</v>
      </c>
      <c r="AQ6" s="16">
        <f>AP6/AO6*100</f>
        <v>24.99899699097292</v>
      </c>
      <c r="AR6" s="14">
        <f>SUM(AR7:AR8)</f>
        <v>4327.7999999999993</v>
      </c>
      <c r="AS6" s="17">
        <f>SUM(AS7:AS8)</f>
        <v>1082</v>
      </c>
      <c r="AT6" s="16">
        <f>AS6/AR6*100</f>
        <v>25.001155321410423</v>
      </c>
      <c r="AU6" s="14">
        <f>SUM(AU7:AU8)</f>
        <v>2178.9</v>
      </c>
      <c r="AV6" s="17">
        <f>SUM(AV7:AV8)</f>
        <v>494.7</v>
      </c>
      <c r="AW6" s="16">
        <f>AV6/AU6*100</f>
        <v>22.704116756161362</v>
      </c>
      <c r="AX6" s="14">
        <f>SUM(AX7:AX8)</f>
        <v>3814.2</v>
      </c>
      <c r="AY6" s="17">
        <f>SUM(AY7:AY8)</f>
        <v>953.6</v>
      </c>
      <c r="AZ6" s="16">
        <f>AY6/AX6*100</f>
        <v>25.001310890881445</v>
      </c>
      <c r="BA6" s="14">
        <f>SUM(BA7:BA8)</f>
        <v>2726.3</v>
      </c>
      <c r="BB6" s="17">
        <f>SUM(BB7:BB8)</f>
        <v>681.59999999999991</v>
      </c>
      <c r="BC6" s="16">
        <f>BB6/BA6*100</f>
        <v>25.000916993727756</v>
      </c>
      <c r="BD6" s="14">
        <f>SUM(BD7:BD8)</f>
        <v>2884.6</v>
      </c>
      <c r="BE6" s="17">
        <f>SUM(BE7:BE8)</f>
        <v>721.2</v>
      </c>
      <c r="BF6" s="16">
        <f>BE6/BD6*100</f>
        <v>25.001733342577833</v>
      </c>
      <c r="BG6" s="14">
        <f>SUM(BG7:BG8)</f>
        <v>2392.8000000000002</v>
      </c>
      <c r="BH6" s="17">
        <f>SUM(BH7:BH8)</f>
        <v>598.1</v>
      </c>
      <c r="BI6" s="19">
        <f>BH6/BG6*100</f>
        <v>24.995820795720494</v>
      </c>
      <c r="BJ6" s="14">
        <f>SUM(BJ7:BJ8)</f>
        <v>63750.399999999994</v>
      </c>
      <c r="BK6" s="17">
        <f>SUM(BK7:BK8)</f>
        <v>11433.7</v>
      </c>
      <c r="BL6" s="16">
        <f>BK6/BJ6*100</f>
        <v>17.935103152293948</v>
      </c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21"/>
      <c r="FN6" s="21"/>
      <c r="FO6" s="21"/>
      <c r="FP6" s="21"/>
      <c r="FQ6" s="21"/>
      <c r="FR6" s="21"/>
      <c r="FS6" s="21"/>
      <c r="FT6" s="21"/>
      <c r="FU6" s="21"/>
      <c r="FV6" s="21"/>
      <c r="FW6" s="21"/>
      <c r="FX6" s="21"/>
      <c r="FY6" s="21"/>
      <c r="FZ6" s="21"/>
      <c r="GA6" s="21"/>
      <c r="GB6" s="21"/>
      <c r="GC6" s="21"/>
      <c r="GD6" s="21"/>
      <c r="GE6" s="21"/>
      <c r="GF6" s="21"/>
      <c r="GG6" s="21"/>
    </row>
    <row r="7" spans="1:189" s="44" customFormat="1" ht="21" customHeight="1" x14ac:dyDescent="0.2">
      <c r="A7" s="115"/>
      <c r="B7" s="105">
        <v>861</v>
      </c>
      <c r="C7" s="106" t="s">
        <v>9</v>
      </c>
      <c r="D7" s="106" t="s">
        <v>10</v>
      </c>
      <c r="E7" s="107" t="s">
        <v>14</v>
      </c>
      <c r="F7" s="106" t="s">
        <v>11</v>
      </c>
      <c r="G7" s="108" t="s">
        <v>12</v>
      </c>
      <c r="H7" s="121">
        <f t="shared" si="0"/>
        <v>41544</v>
      </c>
      <c r="I7" s="122">
        <f t="shared" si="0"/>
        <v>10386</v>
      </c>
      <c r="J7" s="111">
        <f>I7/H7*100</f>
        <v>25</v>
      </c>
      <c r="K7" s="116">
        <v>3005.6</v>
      </c>
      <c r="L7" s="119">
        <v>751.4</v>
      </c>
      <c r="M7" s="118">
        <f>L7/K7*100</f>
        <v>25</v>
      </c>
      <c r="N7" s="116">
        <v>2117.1999999999998</v>
      </c>
      <c r="O7" s="117">
        <v>529.29999999999995</v>
      </c>
      <c r="P7" s="118">
        <f>O7/N7*100</f>
        <v>25</v>
      </c>
      <c r="Q7" s="116">
        <v>1974.4</v>
      </c>
      <c r="R7" s="117">
        <v>493.6</v>
      </c>
      <c r="S7" s="118">
        <f>R7/Q7*100</f>
        <v>25</v>
      </c>
      <c r="T7" s="116">
        <v>1647.8</v>
      </c>
      <c r="U7" s="117">
        <v>411.9</v>
      </c>
      <c r="V7" s="118">
        <f>U7/T7*100</f>
        <v>24.996965651171259</v>
      </c>
      <c r="W7" s="116">
        <v>1737.4</v>
      </c>
      <c r="X7" s="117">
        <v>434.4</v>
      </c>
      <c r="Y7" s="118">
        <f>X7/W7*100</f>
        <v>25.002877863474154</v>
      </c>
      <c r="Z7" s="116">
        <v>2267.5</v>
      </c>
      <c r="AA7" s="117">
        <v>566.79999999999995</v>
      </c>
      <c r="AB7" s="118">
        <f>AA7/Z7*100</f>
        <v>24.996692392502755</v>
      </c>
      <c r="AC7" s="116">
        <v>1260.4000000000001</v>
      </c>
      <c r="AD7" s="117">
        <v>315.10000000000002</v>
      </c>
      <c r="AE7" s="118">
        <f>AD7/AC7*100</f>
        <v>25</v>
      </c>
      <c r="AF7" s="116">
        <v>1410.5</v>
      </c>
      <c r="AG7" s="117">
        <v>352.7</v>
      </c>
      <c r="AH7" s="118">
        <f>AG7/AF7*100</f>
        <v>25.005317263381777</v>
      </c>
      <c r="AI7" s="116">
        <v>1286.5999999999999</v>
      </c>
      <c r="AJ7" s="117">
        <v>321.7</v>
      </c>
      <c r="AK7" s="118">
        <f>AJ7/AI7*100</f>
        <v>25.003886211720815</v>
      </c>
      <c r="AL7" s="116">
        <v>1410.7</v>
      </c>
      <c r="AM7" s="117">
        <v>352.6</v>
      </c>
      <c r="AN7" s="118">
        <f>AM7/AL7*100</f>
        <v>24.994683490465729</v>
      </c>
      <c r="AO7" s="116">
        <v>2914.8</v>
      </c>
      <c r="AP7" s="117">
        <v>728.7</v>
      </c>
      <c r="AQ7" s="118">
        <f>AP7/AO7*100</f>
        <v>25</v>
      </c>
      <c r="AR7" s="116">
        <v>2381.6999999999998</v>
      </c>
      <c r="AS7" s="117">
        <v>595.5</v>
      </c>
      <c r="AT7" s="118">
        <f>AS7/AR7*100</f>
        <v>25.003149011210478</v>
      </c>
      <c r="AU7" s="116">
        <v>1978.9</v>
      </c>
      <c r="AV7" s="117">
        <v>494.7</v>
      </c>
      <c r="AW7" s="118">
        <f>AV7/AU7*100</f>
        <v>24.998736671888423</v>
      </c>
      <c r="AX7" s="116">
        <v>2172.9</v>
      </c>
      <c r="AY7" s="117">
        <v>543.20000000000005</v>
      </c>
      <c r="AZ7" s="118">
        <f>AY7/AX7*100</f>
        <v>24.998849463850156</v>
      </c>
      <c r="BA7" s="116">
        <v>1987.4</v>
      </c>
      <c r="BB7" s="117">
        <v>496.9</v>
      </c>
      <c r="BC7" s="118">
        <f>BB7/BA7*100</f>
        <v>25.002515849854078</v>
      </c>
      <c r="BD7" s="116">
        <v>1893.3</v>
      </c>
      <c r="BE7" s="117">
        <v>473.3</v>
      </c>
      <c r="BF7" s="118">
        <f>BE7/BD7*100</f>
        <v>24.998679554217503</v>
      </c>
      <c r="BG7" s="119">
        <v>1530.2</v>
      </c>
      <c r="BH7" s="117">
        <v>382.5</v>
      </c>
      <c r="BI7" s="118">
        <f>BH7/BG7*100</f>
        <v>24.996732453274081</v>
      </c>
      <c r="BJ7" s="116">
        <v>8566.7000000000007</v>
      </c>
      <c r="BK7" s="117">
        <v>2141.6999999999998</v>
      </c>
      <c r="BL7" s="118">
        <f>BK7/BJ7*100</f>
        <v>25.000291827658256</v>
      </c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43"/>
      <c r="CR7" s="43"/>
      <c r="CS7" s="43"/>
      <c r="CT7" s="43"/>
      <c r="CU7" s="43"/>
      <c r="CV7" s="43"/>
      <c r="CW7" s="43"/>
      <c r="CX7" s="43"/>
      <c r="CY7" s="43"/>
      <c r="CZ7" s="43"/>
      <c r="DA7" s="43"/>
      <c r="DB7" s="43"/>
      <c r="DC7" s="43"/>
      <c r="DD7" s="43"/>
      <c r="DE7" s="43"/>
      <c r="DF7" s="43"/>
      <c r="DG7" s="43"/>
      <c r="DH7" s="43"/>
      <c r="DI7" s="43"/>
      <c r="DJ7" s="43"/>
      <c r="DK7" s="43"/>
      <c r="DL7" s="43"/>
      <c r="DM7" s="43"/>
      <c r="DN7" s="43"/>
      <c r="DO7" s="43"/>
      <c r="DP7" s="43"/>
      <c r="DQ7" s="43"/>
      <c r="DR7" s="43"/>
      <c r="DS7" s="43"/>
      <c r="DT7" s="43"/>
      <c r="DU7" s="43"/>
      <c r="DV7" s="43"/>
      <c r="DW7" s="43"/>
      <c r="DX7" s="43"/>
      <c r="DY7" s="43"/>
      <c r="DZ7" s="43"/>
      <c r="EA7" s="43"/>
      <c r="EB7" s="43"/>
      <c r="EC7" s="43"/>
      <c r="ED7" s="43"/>
      <c r="EE7" s="43"/>
      <c r="EF7" s="43"/>
      <c r="EG7" s="43"/>
      <c r="EH7" s="43"/>
      <c r="EI7" s="43"/>
      <c r="EJ7" s="43"/>
      <c r="EK7" s="43"/>
      <c r="EL7" s="43"/>
      <c r="EM7" s="43"/>
      <c r="EN7" s="43"/>
      <c r="EO7" s="43"/>
      <c r="EP7" s="43"/>
      <c r="EQ7" s="43"/>
      <c r="ER7" s="43"/>
      <c r="ES7" s="43"/>
      <c r="ET7" s="43"/>
      <c r="EU7" s="43"/>
      <c r="EV7" s="43"/>
      <c r="EW7" s="43"/>
      <c r="EX7" s="43"/>
      <c r="EY7" s="43"/>
      <c r="EZ7" s="43"/>
      <c r="FA7" s="43"/>
      <c r="FB7" s="43"/>
      <c r="FC7" s="43"/>
      <c r="FD7" s="43"/>
      <c r="FE7" s="43"/>
      <c r="FF7" s="43"/>
      <c r="FG7" s="43"/>
      <c r="FH7" s="43"/>
      <c r="FI7" s="43"/>
      <c r="FJ7" s="43"/>
      <c r="FK7" s="43"/>
      <c r="FL7" s="43"/>
      <c r="FM7" s="43"/>
      <c r="FN7" s="43"/>
      <c r="FO7" s="43"/>
      <c r="FP7" s="43"/>
      <c r="FQ7" s="43"/>
      <c r="FR7" s="43"/>
      <c r="FS7" s="43"/>
      <c r="FT7" s="43"/>
      <c r="FU7" s="43"/>
      <c r="FV7" s="43"/>
      <c r="FW7" s="43"/>
      <c r="FX7" s="43"/>
      <c r="FY7" s="43"/>
      <c r="FZ7" s="43"/>
      <c r="GA7" s="43"/>
      <c r="GB7" s="43"/>
      <c r="GC7" s="43"/>
      <c r="GD7" s="43"/>
      <c r="GE7" s="43"/>
      <c r="GF7" s="43"/>
      <c r="GG7" s="43"/>
    </row>
    <row r="8" spans="1:189" s="44" customFormat="1" ht="20.25" customHeight="1" x14ac:dyDescent="0.2">
      <c r="A8" s="120"/>
      <c r="B8" s="101">
        <v>861</v>
      </c>
      <c r="C8" s="38" t="s">
        <v>9</v>
      </c>
      <c r="D8" s="38" t="s">
        <v>10</v>
      </c>
      <c r="E8" s="109" t="s">
        <v>31</v>
      </c>
      <c r="F8" s="38" t="s">
        <v>11</v>
      </c>
      <c r="G8" s="110" t="s">
        <v>12</v>
      </c>
      <c r="H8" s="112">
        <f t="shared" si="0"/>
        <v>77573.399999999994</v>
      </c>
      <c r="I8" s="113">
        <f t="shared" si="0"/>
        <v>14526.5</v>
      </c>
      <c r="J8" s="114">
        <f>I8/H8*100</f>
        <v>18.72613550521184</v>
      </c>
      <c r="K8" s="39">
        <v>2004</v>
      </c>
      <c r="L8" s="40">
        <v>313.10000000000002</v>
      </c>
      <c r="M8" s="42">
        <f>L8/K8*100</f>
        <v>15.623752495009983</v>
      </c>
      <c r="N8" s="39">
        <v>2359.3000000000002</v>
      </c>
      <c r="O8" s="41">
        <v>464.8</v>
      </c>
      <c r="P8" s="42">
        <f>O8/N8*100</f>
        <v>19.70075869961429</v>
      </c>
      <c r="Q8" s="39">
        <v>352.8</v>
      </c>
      <c r="R8" s="41">
        <v>88.2</v>
      </c>
      <c r="S8" s="42">
        <f>R8/Q8*100</f>
        <v>25</v>
      </c>
      <c r="T8" s="39">
        <v>1030</v>
      </c>
      <c r="U8" s="41">
        <v>257.5</v>
      </c>
      <c r="V8" s="42">
        <f>U8/T8*100</f>
        <v>25</v>
      </c>
      <c r="W8" s="39">
        <v>1226.5</v>
      </c>
      <c r="X8" s="41">
        <v>306.7</v>
      </c>
      <c r="Y8" s="42">
        <f>X8/W8*100</f>
        <v>25.006114961271912</v>
      </c>
      <c r="Z8" s="39">
        <v>2338.6999999999998</v>
      </c>
      <c r="AA8" s="41">
        <v>584.6</v>
      </c>
      <c r="AB8" s="42">
        <f>AA8/Z8*100</f>
        <v>24.996793090178308</v>
      </c>
      <c r="AC8" s="39">
        <v>970.4</v>
      </c>
      <c r="AD8" s="41">
        <v>242.6</v>
      </c>
      <c r="AE8" s="42">
        <f>AD8/AC8*100</f>
        <v>25</v>
      </c>
      <c r="AF8" s="39">
        <v>1039.4000000000001</v>
      </c>
      <c r="AG8" s="41">
        <v>259.89999999999998</v>
      </c>
      <c r="AH8" s="42">
        <f>AG8/AF8*100</f>
        <v>25.004810467577443</v>
      </c>
      <c r="AI8" s="39">
        <v>1741.4</v>
      </c>
      <c r="AJ8" s="41">
        <v>435.3</v>
      </c>
      <c r="AK8" s="42">
        <f>AJ8/AI8*100</f>
        <v>24.997128746985183</v>
      </c>
      <c r="AL8" s="39">
        <v>876.8</v>
      </c>
      <c r="AM8" s="41">
        <v>219.2</v>
      </c>
      <c r="AN8" s="42">
        <f>AM8/AL8*100</f>
        <v>25</v>
      </c>
      <c r="AO8" s="39">
        <v>2070.1999999999998</v>
      </c>
      <c r="AP8" s="41">
        <v>517.5</v>
      </c>
      <c r="AQ8" s="42">
        <f>AP8/AO8*100</f>
        <v>24.997584774417934</v>
      </c>
      <c r="AR8" s="39">
        <v>1946.1</v>
      </c>
      <c r="AS8" s="41">
        <v>486.5</v>
      </c>
      <c r="AT8" s="42">
        <f>AS8/AR8*100</f>
        <v>24.998715379476906</v>
      </c>
      <c r="AU8" s="39">
        <v>200</v>
      </c>
      <c r="AV8" s="41">
        <v>0</v>
      </c>
      <c r="AW8" s="42">
        <f>AV8/AU8*100</f>
        <v>0</v>
      </c>
      <c r="AX8" s="39">
        <v>1641.3</v>
      </c>
      <c r="AY8" s="41">
        <v>410.4</v>
      </c>
      <c r="AZ8" s="42">
        <f>AY8/AX8*100</f>
        <v>25.004569548528604</v>
      </c>
      <c r="BA8" s="39">
        <v>738.9</v>
      </c>
      <c r="BB8" s="41">
        <v>184.7</v>
      </c>
      <c r="BC8" s="42">
        <f>BB8/BA8*100</f>
        <v>24.996616592231696</v>
      </c>
      <c r="BD8" s="39">
        <v>991.3</v>
      </c>
      <c r="BE8" s="41">
        <v>247.9</v>
      </c>
      <c r="BF8" s="42">
        <f>BE8/BD8*100</f>
        <v>25.007565822657117</v>
      </c>
      <c r="BG8" s="40">
        <v>862.6</v>
      </c>
      <c r="BH8" s="41">
        <v>215.6</v>
      </c>
      <c r="BI8" s="42">
        <f>BH8/BG8*100</f>
        <v>24.994203570600508</v>
      </c>
      <c r="BJ8" s="39">
        <v>55183.7</v>
      </c>
      <c r="BK8" s="41">
        <v>9292</v>
      </c>
      <c r="BL8" s="42">
        <f>BK8/BJ8*100</f>
        <v>16.838305514128269</v>
      </c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  <c r="EL8" s="43"/>
      <c r="EM8" s="43"/>
      <c r="EN8" s="43"/>
      <c r="EO8" s="43"/>
      <c r="EP8" s="43"/>
      <c r="EQ8" s="43"/>
      <c r="ER8" s="43"/>
      <c r="ES8" s="43"/>
      <c r="ET8" s="43"/>
      <c r="EU8" s="43"/>
      <c r="EV8" s="43"/>
      <c r="EW8" s="43"/>
      <c r="EX8" s="43"/>
      <c r="EY8" s="43"/>
      <c r="EZ8" s="43"/>
      <c r="FA8" s="43"/>
      <c r="FB8" s="43"/>
      <c r="FC8" s="43"/>
      <c r="FD8" s="43"/>
      <c r="FE8" s="43"/>
      <c r="FF8" s="43"/>
      <c r="FG8" s="43"/>
      <c r="FH8" s="43"/>
      <c r="FI8" s="43"/>
      <c r="FJ8" s="43"/>
      <c r="FK8" s="43"/>
      <c r="FL8" s="43"/>
      <c r="FM8" s="43"/>
      <c r="FN8" s="43"/>
      <c r="FO8" s="43"/>
      <c r="FP8" s="43"/>
      <c r="FQ8" s="43"/>
      <c r="FR8" s="43"/>
      <c r="FS8" s="43"/>
      <c r="FT8" s="43"/>
      <c r="FU8" s="43"/>
      <c r="FV8" s="43"/>
      <c r="FW8" s="43"/>
      <c r="FX8" s="43"/>
      <c r="FY8" s="43"/>
      <c r="FZ8" s="43"/>
      <c r="GA8" s="43"/>
      <c r="GB8" s="43"/>
      <c r="GC8" s="43"/>
      <c r="GD8" s="43"/>
      <c r="GE8" s="43"/>
      <c r="GF8" s="43"/>
      <c r="GG8" s="43"/>
    </row>
    <row r="9" spans="1:189" s="34" customFormat="1" ht="46.5" customHeight="1" x14ac:dyDescent="0.2">
      <c r="A9" s="23" t="s">
        <v>62</v>
      </c>
      <c r="B9" s="101">
        <v>850</v>
      </c>
      <c r="C9" s="38" t="s">
        <v>17</v>
      </c>
      <c r="D9" s="38" t="s">
        <v>16</v>
      </c>
      <c r="E9" s="25" t="s">
        <v>50</v>
      </c>
      <c r="F9" s="38" t="s">
        <v>15</v>
      </c>
      <c r="G9" s="32" t="s">
        <v>12</v>
      </c>
      <c r="H9" s="27">
        <f t="shared" si="0"/>
        <v>467.20000000000005</v>
      </c>
      <c r="I9" s="36">
        <f t="shared" si="0"/>
        <v>0</v>
      </c>
      <c r="J9" s="29">
        <f t="shared" ref="J9:J14" si="1">I9/H9*100</f>
        <v>0</v>
      </c>
      <c r="K9" s="46">
        <v>26.6</v>
      </c>
      <c r="L9" s="47"/>
      <c r="M9" s="30">
        <f t="shared" ref="M9:M16" si="2">L9/K9*100</f>
        <v>0</v>
      </c>
      <c r="N9" s="46">
        <v>26.6</v>
      </c>
      <c r="O9" s="48"/>
      <c r="P9" s="20">
        <f t="shared" ref="P9:P15" si="3">O9/N9*100</f>
        <v>0</v>
      </c>
      <c r="Q9" s="46">
        <v>16</v>
      </c>
      <c r="R9" s="48"/>
      <c r="S9" s="20">
        <f t="shared" ref="S9:S17" si="4">R9/Q9*100</f>
        <v>0</v>
      </c>
      <c r="T9" s="46">
        <v>26.6</v>
      </c>
      <c r="U9" s="48"/>
      <c r="V9" s="20">
        <f t="shared" ref="V9:V17" si="5">U9/T9*100</f>
        <v>0</v>
      </c>
      <c r="W9" s="46">
        <v>16</v>
      </c>
      <c r="X9" s="48"/>
      <c r="Y9" s="20">
        <f t="shared" ref="Y9:Y17" si="6">X9/W9*100</f>
        <v>0</v>
      </c>
      <c r="Z9" s="46">
        <v>26.6</v>
      </c>
      <c r="AA9" s="48"/>
      <c r="AB9" s="20">
        <f t="shared" ref="AB9:AB17" si="7">AA9/Z9*100</f>
        <v>0</v>
      </c>
      <c r="AC9" s="46">
        <v>16</v>
      </c>
      <c r="AD9" s="48"/>
      <c r="AE9" s="20">
        <f t="shared" ref="AE9:AE17" si="8">AD9/AC9*100</f>
        <v>0</v>
      </c>
      <c r="AF9" s="46">
        <v>16</v>
      </c>
      <c r="AG9" s="48"/>
      <c r="AH9" s="20">
        <f t="shared" ref="AH9:AH17" si="9">AG9/AF9*100</f>
        <v>0</v>
      </c>
      <c r="AI9" s="46">
        <v>16</v>
      </c>
      <c r="AJ9" s="48"/>
      <c r="AK9" s="20">
        <f t="shared" ref="AK9:AK17" si="10">AJ9/AI9*100</f>
        <v>0</v>
      </c>
      <c r="AL9" s="46">
        <v>16</v>
      </c>
      <c r="AM9" s="48"/>
      <c r="AN9" s="20">
        <f t="shared" ref="AN9:AN17" si="11">AM9/AL9*100</f>
        <v>0</v>
      </c>
      <c r="AO9" s="46">
        <v>26.6</v>
      </c>
      <c r="AP9" s="48"/>
      <c r="AQ9" s="20">
        <f t="shared" ref="AQ9:AQ17" si="12">AP9/AO9*100</f>
        <v>0</v>
      </c>
      <c r="AR9" s="46">
        <v>26.6</v>
      </c>
      <c r="AS9" s="48"/>
      <c r="AT9" s="20">
        <f t="shared" ref="AT9:AT17" si="13">AS9/AR9*100</f>
        <v>0</v>
      </c>
      <c r="AU9" s="46">
        <v>26.6</v>
      </c>
      <c r="AV9" s="48"/>
      <c r="AW9" s="20">
        <f t="shared" ref="AW9:AW17" si="14">AV9/AU9*100</f>
        <v>0</v>
      </c>
      <c r="AX9" s="46">
        <v>21.3</v>
      </c>
      <c r="AY9" s="48"/>
      <c r="AZ9" s="20">
        <f t="shared" ref="AZ9:AZ17" si="15">AY9/AX9*100</f>
        <v>0</v>
      </c>
      <c r="BA9" s="46">
        <v>16</v>
      </c>
      <c r="BB9" s="48"/>
      <c r="BC9" s="20">
        <f t="shared" ref="BC9:BC17" si="16">BB9/BA9*100</f>
        <v>0</v>
      </c>
      <c r="BD9" s="46">
        <v>26.6</v>
      </c>
      <c r="BE9" s="48"/>
      <c r="BF9" s="20">
        <f t="shared" ref="BF9:BF17" si="17">BE9/BD9*100</f>
        <v>0</v>
      </c>
      <c r="BG9" s="47">
        <v>16</v>
      </c>
      <c r="BH9" s="48"/>
      <c r="BI9" s="31">
        <f t="shared" ref="BI9:BI17" si="18">BH9/BG9*100</f>
        <v>0</v>
      </c>
      <c r="BJ9" s="46">
        <v>105.1</v>
      </c>
      <c r="BK9" s="48"/>
      <c r="BL9" s="20">
        <f t="shared" ref="BL9:BL17" si="19">BK9/BJ9*100</f>
        <v>0</v>
      </c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  <c r="ED9" s="33"/>
      <c r="EE9" s="33"/>
      <c r="EF9" s="33"/>
      <c r="EG9" s="33"/>
      <c r="EH9" s="33"/>
      <c r="EI9" s="33"/>
      <c r="EJ9" s="33"/>
      <c r="EK9" s="33"/>
      <c r="EL9" s="33"/>
      <c r="EM9" s="33"/>
      <c r="EN9" s="33"/>
      <c r="EO9" s="33"/>
      <c r="EP9" s="33"/>
      <c r="EQ9" s="33"/>
      <c r="ER9" s="33"/>
      <c r="ES9" s="33"/>
      <c r="ET9" s="33"/>
      <c r="EU9" s="33"/>
      <c r="EV9" s="33"/>
      <c r="EW9" s="33"/>
      <c r="EX9" s="33"/>
      <c r="EY9" s="33"/>
      <c r="EZ9" s="33"/>
      <c r="FA9" s="33"/>
      <c r="FB9" s="33"/>
      <c r="FC9" s="33"/>
      <c r="FD9" s="33"/>
      <c r="FE9" s="33"/>
      <c r="FF9" s="33"/>
      <c r="FG9" s="33"/>
      <c r="FH9" s="33"/>
      <c r="FI9" s="33"/>
      <c r="FJ9" s="33"/>
      <c r="FK9" s="33"/>
      <c r="FL9" s="33"/>
      <c r="FM9" s="33"/>
      <c r="FN9" s="33"/>
      <c r="FO9" s="33"/>
      <c r="FP9" s="33"/>
      <c r="FQ9" s="33"/>
      <c r="FR9" s="33"/>
      <c r="FS9" s="33"/>
      <c r="FT9" s="33"/>
      <c r="FU9" s="33"/>
      <c r="FV9" s="33"/>
      <c r="FW9" s="33"/>
      <c r="FX9" s="33"/>
      <c r="FY9" s="33"/>
      <c r="FZ9" s="33"/>
      <c r="GA9" s="33"/>
      <c r="GB9" s="33"/>
      <c r="GC9" s="33"/>
      <c r="GD9" s="33"/>
      <c r="GE9" s="33"/>
      <c r="GF9" s="33"/>
      <c r="GG9" s="33"/>
    </row>
    <row r="10" spans="1:189" s="34" customFormat="1" ht="36" customHeight="1" x14ac:dyDescent="0.2">
      <c r="A10" s="95" t="s">
        <v>58</v>
      </c>
      <c r="B10" s="101">
        <v>850</v>
      </c>
      <c r="C10" s="38" t="s">
        <v>17</v>
      </c>
      <c r="D10" s="38" t="s">
        <v>16</v>
      </c>
      <c r="E10" s="25" t="s">
        <v>51</v>
      </c>
      <c r="F10" s="38" t="s">
        <v>15</v>
      </c>
      <c r="G10" s="32" t="s">
        <v>12</v>
      </c>
      <c r="H10" s="27">
        <f t="shared" si="0"/>
        <v>162.1</v>
      </c>
      <c r="I10" s="36">
        <f t="shared" si="0"/>
        <v>27</v>
      </c>
      <c r="J10" s="29">
        <f t="shared" ref="J10" si="20">I10/H10*100</f>
        <v>16.656384947563232</v>
      </c>
      <c r="K10" s="46"/>
      <c r="L10" s="47"/>
      <c r="M10" s="30" t="e">
        <f t="shared" ref="M10" si="21">L10/K10*100</f>
        <v>#DIV/0!</v>
      </c>
      <c r="N10" s="46"/>
      <c r="O10" s="48"/>
      <c r="P10" s="20" t="e">
        <f t="shared" ref="P10" si="22">O10/N10*100</f>
        <v>#DIV/0!</v>
      </c>
      <c r="Q10" s="46"/>
      <c r="R10" s="48"/>
      <c r="S10" s="20" t="e">
        <f t="shared" ref="S10" si="23">R10/Q10*100</f>
        <v>#DIV/0!</v>
      </c>
      <c r="T10" s="46">
        <v>18</v>
      </c>
      <c r="U10" s="48">
        <v>3</v>
      </c>
      <c r="V10" s="20">
        <f t="shared" ref="V10" si="24">U10/T10*100</f>
        <v>16.666666666666664</v>
      </c>
      <c r="W10" s="46"/>
      <c r="X10" s="48"/>
      <c r="Y10" s="20" t="e">
        <f t="shared" ref="Y10" si="25">X10/W10*100</f>
        <v>#DIV/0!</v>
      </c>
      <c r="Z10" s="46"/>
      <c r="AA10" s="48"/>
      <c r="AB10" s="20" t="e">
        <f t="shared" ref="AB10" si="26">AA10/Z10*100</f>
        <v>#DIV/0!</v>
      </c>
      <c r="AC10" s="46"/>
      <c r="AD10" s="48"/>
      <c r="AE10" s="20" t="e">
        <f t="shared" ref="AE10" si="27">AD10/AC10*100</f>
        <v>#DIV/0!</v>
      </c>
      <c r="AF10" s="46"/>
      <c r="AG10" s="48"/>
      <c r="AH10" s="20" t="e">
        <f t="shared" ref="AH10" si="28">AG10/AF10*100</f>
        <v>#DIV/0!</v>
      </c>
      <c r="AI10" s="46"/>
      <c r="AJ10" s="48"/>
      <c r="AK10" s="20" t="e">
        <f t="shared" ref="AK10" si="29">AJ10/AI10*100</f>
        <v>#DIV/0!</v>
      </c>
      <c r="AL10" s="46">
        <v>18</v>
      </c>
      <c r="AM10" s="48">
        <v>3</v>
      </c>
      <c r="AN10" s="20">
        <f t="shared" ref="AN10" si="30">AM10/AL10*100</f>
        <v>16.666666666666664</v>
      </c>
      <c r="AO10" s="46">
        <v>18</v>
      </c>
      <c r="AP10" s="48">
        <v>3</v>
      </c>
      <c r="AQ10" s="20">
        <f t="shared" ref="AQ10" si="31">AP10/AO10*100</f>
        <v>16.666666666666664</v>
      </c>
      <c r="AR10" s="46">
        <v>54.1</v>
      </c>
      <c r="AS10" s="48">
        <v>9</v>
      </c>
      <c r="AT10" s="20">
        <f t="shared" ref="AT10" si="32">AS10/AR10*100</f>
        <v>16.635859519408502</v>
      </c>
      <c r="AU10" s="46">
        <v>36</v>
      </c>
      <c r="AV10" s="48">
        <v>6</v>
      </c>
      <c r="AW10" s="20">
        <f t="shared" ref="AW10" si="33">AV10/AU10*100</f>
        <v>16.666666666666664</v>
      </c>
      <c r="AX10" s="46"/>
      <c r="AY10" s="48"/>
      <c r="AZ10" s="20" t="e">
        <f t="shared" ref="AZ10" si="34">AY10/AX10*100</f>
        <v>#DIV/0!</v>
      </c>
      <c r="BA10" s="46"/>
      <c r="BB10" s="48"/>
      <c r="BC10" s="20" t="e">
        <f t="shared" ref="BC10" si="35">BB10/BA10*100</f>
        <v>#DIV/0!</v>
      </c>
      <c r="BD10" s="46"/>
      <c r="BE10" s="48"/>
      <c r="BF10" s="20" t="e">
        <f t="shared" ref="BF10" si="36">BE10/BD10*100</f>
        <v>#DIV/0!</v>
      </c>
      <c r="BG10" s="47">
        <v>18</v>
      </c>
      <c r="BH10" s="48">
        <v>3</v>
      </c>
      <c r="BI10" s="31">
        <f t="shared" ref="BI10" si="37">BH10/BG10*100</f>
        <v>16.666666666666664</v>
      </c>
      <c r="BJ10" s="46"/>
      <c r="BK10" s="48"/>
      <c r="BL10" s="20" t="e">
        <f t="shared" ref="BL10" si="38">BK10/BJ10*100</f>
        <v>#DIV/0!</v>
      </c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3"/>
      <c r="DV10" s="33"/>
      <c r="DW10" s="33"/>
      <c r="DX10" s="33"/>
      <c r="DY10" s="33"/>
      <c r="DZ10" s="33"/>
      <c r="EA10" s="33"/>
      <c r="EB10" s="33"/>
      <c r="EC10" s="33"/>
      <c r="ED10" s="33"/>
      <c r="EE10" s="33"/>
      <c r="EF10" s="33"/>
      <c r="EG10" s="33"/>
      <c r="EH10" s="33"/>
      <c r="EI10" s="33"/>
      <c r="EJ10" s="33"/>
      <c r="EK10" s="33"/>
      <c r="EL10" s="33"/>
      <c r="EM10" s="33"/>
      <c r="EN10" s="33"/>
      <c r="EO10" s="33"/>
      <c r="EP10" s="33"/>
      <c r="EQ10" s="33"/>
      <c r="ER10" s="33"/>
      <c r="ES10" s="33"/>
      <c r="ET10" s="33"/>
      <c r="EU10" s="33"/>
      <c r="EV10" s="33"/>
      <c r="EW10" s="33"/>
      <c r="EX10" s="33"/>
      <c r="EY10" s="33"/>
      <c r="EZ10" s="33"/>
      <c r="FA10" s="33"/>
      <c r="FB10" s="33"/>
      <c r="FC10" s="33"/>
      <c r="FD10" s="33"/>
      <c r="FE10" s="33"/>
      <c r="FF10" s="33"/>
      <c r="FG10" s="33"/>
      <c r="FH10" s="33"/>
      <c r="FI10" s="33"/>
      <c r="FJ10" s="33"/>
      <c r="FK10" s="33"/>
      <c r="FL10" s="33"/>
      <c r="FM10" s="33"/>
      <c r="FN10" s="33"/>
      <c r="FO10" s="33"/>
      <c r="FP10" s="33"/>
      <c r="FQ10" s="33"/>
      <c r="FR10" s="33"/>
      <c r="FS10" s="33"/>
      <c r="FT10" s="33"/>
      <c r="FU10" s="33"/>
      <c r="FV10" s="33"/>
      <c r="FW10" s="33"/>
      <c r="FX10" s="33"/>
      <c r="FY10" s="33"/>
      <c r="FZ10" s="33"/>
      <c r="GA10" s="33"/>
      <c r="GB10" s="33"/>
      <c r="GC10" s="33"/>
      <c r="GD10" s="33"/>
      <c r="GE10" s="33"/>
      <c r="GF10" s="33"/>
      <c r="GG10" s="33"/>
    </row>
    <row r="11" spans="1:189" s="34" customFormat="1" ht="48" customHeight="1" x14ac:dyDescent="0.2">
      <c r="A11" s="23" t="s">
        <v>59</v>
      </c>
      <c r="B11" s="101">
        <v>850</v>
      </c>
      <c r="C11" s="24" t="s">
        <v>16</v>
      </c>
      <c r="D11" s="24" t="s">
        <v>13</v>
      </c>
      <c r="E11" s="25" t="s">
        <v>57</v>
      </c>
      <c r="F11" s="38" t="s">
        <v>15</v>
      </c>
      <c r="G11" s="32" t="s">
        <v>12</v>
      </c>
      <c r="H11" s="27">
        <f t="shared" si="0"/>
        <v>6.5</v>
      </c>
      <c r="I11" s="36">
        <f t="shared" si="0"/>
        <v>6.4</v>
      </c>
      <c r="J11" s="29">
        <f t="shared" si="1"/>
        <v>98.461538461538467</v>
      </c>
      <c r="K11" s="46"/>
      <c r="L11" s="47"/>
      <c r="M11" s="30" t="e">
        <f t="shared" si="2"/>
        <v>#DIV/0!</v>
      </c>
      <c r="N11" s="46"/>
      <c r="O11" s="48"/>
      <c r="P11" s="20" t="e">
        <f t="shared" si="3"/>
        <v>#DIV/0!</v>
      </c>
      <c r="Q11" s="46">
        <v>6.5</v>
      </c>
      <c r="R11" s="48">
        <v>6.4</v>
      </c>
      <c r="S11" s="20">
        <f t="shared" si="4"/>
        <v>98.461538461538467</v>
      </c>
      <c r="T11" s="46"/>
      <c r="U11" s="48"/>
      <c r="V11" s="20" t="e">
        <f t="shared" si="5"/>
        <v>#DIV/0!</v>
      </c>
      <c r="W11" s="46"/>
      <c r="X11" s="48"/>
      <c r="Y11" s="20" t="e">
        <f t="shared" si="6"/>
        <v>#DIV/0!</v>
      </c>
      <c r="Z11" s="46"/>
      <c r="AA11" s="48"/>
      <c r="AB11" s="20" t="e">
        <f t="shared" si="7"/>
        <v>#DIV/0!</v>
      </c>
      <c r="AC11" s="46"/>
      <c r="AD11" s="48"/>
      <c r="AE11" s="20" t="e">
        <f t="shared" si="8"/>
        <v>#DIV/0!</v>
      </c>
      <c r="AF11" s="46"/>
      <c r="AG11" s="48"/>
      <c r="AH11" s="20" t="e">
        <f t="shared" si="9"/>
        <v>#DIV/0!</v>
      </c>
      <c r="AI11" s="46"/>
      <c r="AJ11" s="48"/>
      <c r="AK11" s="20" t="e">
        <f t="shared" si="10"/>
        <v>#DIV/0!</v>
      </c>
      <c r="AL11" s="46"/>
      <c r="AM11" s="48"/>
      <c r="AN11" s="20" t="e">
        <f t="shared" si="11"/>
        <v>#DIV/0!</v>
      </c>
      <c r="AO11" s="46"/>
      <c r="AP11" s="48"/>
      <c r="AQ11" s="20" t="e">
        <f t="shared" si="12"/>
        <v>#DIV/0!</v>
      </c>
      <c r="AR11" s="46"/>
      <c r="AS11" s="48"/>
      <c r="AT11" s="20" t="e">
        <f t="shared" si="13"/>
        <v>#DIV/0!</v>
      </c>
      <c r="AU11" s="46"/>
      <c r="AV11" s="48"/>
      <c r="AW11" s="20" t="e">
        <f t="shared" si="14"/>
        <v>#DIV/0!</v>
      </c>
      <c r="AX11" s="46"/>
      <c r="AY11" s="48"/>
      <c r="AZ11" s="20" t="e">
        <f t="shared" si="15"/>
        <v>#DIV/0!</v>
      </c>
      <c r="BA11" s="46"/>
      <c r="BB11" s="48"/>
      <c r="BC11" s="20" t="e">
        <f t="shared" si="16"/>
        <v>#DIV/0!</v>
      </c>
      <c r="BD11" s="46"/>
      <c r="BE11" s="48"/>
      <c r="BF11" s="20" t="e">
        <f t="shared" si="17"/>
        <v>#DIV/0!</v>
      </c>
      <c r="BG11" s="47"/>
      <c r="BH11" s="48"/>
      <c r="BI11" s="31" t="e">
        <f t="shared" si="18"/>
        <v>#DIV/0!</v>
      </c>
      <c r="BJ11" s="46"/>
      <c r="BK11" s="48"/>
      <c r="BL11" s="20" t="e">
        <f t="shared" si="19"/>
        <v>#DIV/0!</v>
      </c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3"/>
      <c r="EF11" s="33"/>
      <c r="EG11" s="33"/>
      <c r="EH11" s="33"/>
      <c r="EI11" s="33"/>
      <c r="EJ11" s="33"/>
      <c r="EK11" s="33"/>
      <c r="EL11" s="33"/>
      <c r="EM11" s="33"/>
      <c r="EN11" s="33"/>
      <c r="EO11" s="33"/>
      <c r="EP11" s="33"/>
      <c r="EQ11" s="33"/>
      <c r="ER11" s="33"/>
      <c r="ES11" s="33"/>
      <c r="ET11" s="33"/>
      <c r="EU11" s="33"/>
      <c r="EV11" s="33"/>
      <c r="EW11" s="33"/>
      <c r="EX11" s="33"/>
      <c r="EY11" s="33"/>
      <c r="EZ11" s="33"/>
      <c r="FA11" s="33"/>
      <c r="FB11" s="33"/>
      <c r="FC11" s="33"/>
      <c r="FD11" s="33"/>
      <c r="FE11" s="33"/>
      <c r="FF11" s="33"/>
      <c r="FG11" s="33"/>
      <c r="FH11" s="33"/>
      <c r="FI11" s="33"/>
      <c r="FJ11" s="33"/>
      <c r="FK11" s="33"/>
      <c r="FL11" s="33"/>
      <c r="FM11" s="33"/>
      <c r="FN11" s="33"/>
      <c r="FO11" s="33"/>
      <c r="FP11" s="33"/>
      <c r="FQ11" s="33"/>
      <c r="FR11" s="33"/>
      <c r="FS11" s="33"/>
      <c r="FT11" s="33"/>
      <c r="FU11" s="33"/>
      <c r="FV11" s="33"/>
      <c r="FW11" s="33"/>
      <c r="FX11" s="33"/>
      <c r="FY11" s="33"/>
      <c r="FZ11" s="33"/>
      <c r="GA11" s="33"/>
      <c r="GB11" s="33"/>
      <c r="GC11" s="33"/>
      <c r="GD11" s="33"/>
      <c r="GE11" s="33"/>
      <c r="GF11" s="33"/>
      <c r="GG11" s="33"/>
    </row>
    <row r="12" spans="1:189" s="3" customFormat="1" ht="17.25" customHeight="1" x14ac:dyDescent="0.2">
      <c r="A12" s="49" t="s">
        <v>20</v>
      </c>
      <c r="B12" s="100"/>
      <c r="C12" s="24"/>
      <c r="D12" s="24"/>
      <c r="E12" s="25"/>
      <c r="F12" s="24"/>
      <c r="G12" s="26"/>
      <c r="H12" s="27">
        <f>H9+H11+H10</f>
        <v>635.80000000000007</v>
      </c>
      <c r="I12" s="28">
        <f>I9+I11+I10</f>
        <v>33.4</v>
      </c>
      <c r="J12" s="29">
        <f t="shared" si="1"/>
        <v>5.2532242843661523</v>
      </c>
      <c r="K12" s="27">
        <f>K9+K11+K10</f>
        <v>26.6</v>
      </c>
      <c r="L12" s="28">
        <f>L9+L11+L10</f>
        <v>0</v>
      </c>
      <c r="M12" s="37">
        <f t="shared" si="2"/>
        <v>0</v>
      </c>
      <c r="N12" s="27">
        <f>N9+N11+N10</f>
        <v>26.6</v>
      </c>
      <c r="O12" s="28">
        <f>O9+O11+O10</f>
        <v>0</v>
      </c>
      <c r="P12" s="37">
        <f t="shared" si="3"/>
        <v>0</v>
      </c>
      <c r="Q12" s="27">
        <f>Q9+Q11+Q10</f>
        <v>22.5</v>
      </c>
      <c r="R12" s="28">
        <f>R9+R11+R10</f>
        <v>6.4</v>
      </c>
      <c r="S12" s="37">
        <f t="shared" si="4"/>
        <v>28.444444444444443</v>
      </c>
      <c r="T12" s="27">
        <f>T9+T11+T10</f>
        <v>44.6</v>
      </c>
      <c r="U12" s="28">
        <f>U9+U11+U10</f>
        <v>3</v>
      </c>
      <c r="V12" s="37">
        <f t="shared" si="5"/>
        <v>6.7264573991031389</v>
      </c>
      <c r="W12" s="27">
        <f>W9+W11+W10</f>
        <v>16</v>
      </c>
      <c r="X12" s="28">
        <f>X9+X11+X10</f>
        <v>0</v>
      </c>
      <c r="Y12" s="37">
        <f t="shared" si="6"/>
        <v>0</v>
      </c>
      <c r="Z12" s="27">
        <f>Z9+Z11+Z10</f>
        <v>26.6</v>
      </c>
      <c r="AA12" s="28">
        <f>AA9+AA11+AA10</f>
        <v>0</v>
      </c>
      <c r="AB12" s="37">
        <f t="shared" si="7"/>
        <v>0</v>
      </c>
      <c r="AC12" s="27">
        <f>AC9+AC11+AC10</f>
        <v>16</v>
      </c>
      <c r="AD12" s="28">
        <f>AD9+AD11+AD10</f>
        <v>0</v>
      </c>
      <c r="AE12" s="37">
        <f t="shared" si="8"/>
        <v>0</v>
      </c>
      <c r="AF12" s="27">
        <f>AF9+AF11+AF10</f>
        <v>16</v>
      </c>
      <c r="AG12" s="28">
        <f>AG9+AG11+AG10</f>
        <v>0</v>
      </c>
      <c r="AH12" s="37">
        <f t="shared" si="9"/>
        <v>0</v>
      </c>
      <c r="AI12" s="27">
        <f>AI9+AI11+AI10</f>
        <v>16</v>
      </c>
      <c r="AJ12" s="28">
        <f>AJ9+AJ11+AJ10</f>
        <v>0</v>
      </c>
      <c r="AK12" s="37">
        <f t="shared" si="10"/>
        <v>0</v>
      </c>
      <c r="AL12" s="27">
        <f>AL9+AL11+AL10</f>
        <v>34</v>
      </c>
      <c r="AM12" s="28">
        <f>AM9+AM11+AM10</f>
        <v>3</v>
      </c>
      <c r="AN12" s="37">
        <f t="shared" si="11"/>
        <v>8.8235294117647065</v>
      </c>
      <c r="AO12" s="27">
        <f>AO9+AO11+AO10</f>
        <v>44.6</v>
      </c>
      <c r="AP12" s="28">
        <f>AP9+AP11+AP10</f>
        <v>3</v>
      </c>
      <c r="AQ12" s="37">
        <f t="shared" si="12"/>
        <v>6.7264573991031389</v>
      </c>
      <c r="AR12" s="27">
        <f>AR9+AR11+AR10</f>
        <v>80.7</v>
      </c>
      <c r="AS12" s="28">
        <f>AS9+AS11+AS10</f>
        <v>9</v>
      </c>
      <c r="AT12" s="37">
        <f t="shared" si="13"/>
        <v>11.152416356877323</v>
      </c>
      <c r="AU12" s="27">
        <f>AU9+AU11+AU10</f>
        <v>62.6</v>
      </c>
      <c r="AV12" s="28">
        <f>AV9+AV11+AV10</f>
        <v>6</v>
      </c>
      <c r="AW12" s="37">
        <f t="shared" si="14"/>
        <v>9.5846645367412133</v>
      </c>
      <c r="AX12" s="27">
        <f>AX9+AX11+AX10</f>
        <v>21.3</v>
      </c>
      <c r="AY12" s="28">
        <f>AY9+AY11+AY10</f>
        <v>0</v>
      </c>
      <c r="AZ12" s="37">
        <f t="shared" si="15"/>
        <v>0</v>
      </c>
      <c r="BA12" s="27">
        <f>BA9+BA11+BA10</f>
        <v>16</v>
      </c>
      <c r="BB12" s="28">
        <f>BB9+BB11+BB10</f>
        <v>0</v>
      </c>
      <c r="BC12" s="37">
        <f t="shared" si="16"/>
        <v>0</v>
      </c>
      <c r="BD12" s="27">
        <f>BD9+BD11+BD10</f>
        <v>26.6</v>
      </c>
      <c r="BE12" s="28">
        <f>BE9+BE11+BE10</f>
        <v>0</v>
      </c>
      <c r="BF12" s="37">
        <f t="shared" si="17"/>
        <v>0</v>
      </c>
      <c r="BG12" s="27">
        <f>BG9+BG11+BG10</f>
        <v>34</v>
      </c>
      <c r="BH12" s="28">
        <f>BH9+BH11+BH10</f>
        <v>3</v>
      </c>
      <c r="BI12" s="45">
        <f t="shared" si="18"/>
        <v>8.8235294117647065</v>
      </c>
      <c r="BJ12" s="27">
        <f>BJ9+BJ11+BJ10</f>
        <v>105.1</v>
      </c>
      <c r="BK12" s="28">
        <f>BK9+BK11+BK10</f>
        <v>0</v>
      </c>
      <c r="BL12" s="37">
        <f t="shared" si="19"/>
        <v>0</v>
      </c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35"/>
      <c r="FL12" s="35"/>
      <c r="FM12" s="35"/>
      <c r="FN12" s="35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35"/>
      <c r="GB12" s="35"/>
      <c r="GC12" s="35"/>
      <c r="GD12" s="35"/>
      <c r="GE12" s="35"/>
      <c r="GF12" s="35"/>
      <c r="GG12" s="35"/>
    </row>
    <row r="13" spans="1:189" s="44" customFormat="1" ht="36.75" customHeight="1" x14ac:dyDescent="0.2">
      <c r="A13" s="23" t="s">
        <v>64</v>
      </c>
      <c r="B13" s="100">
        <v>850</v>
      </c>
      <c r="C13" s="24" t="s">
        <v>17</v>
      </c>
      <c r="D13" s="24" t="s">
        <v>22</v>
      </c>
      <c r="E13" s="25" t="s">
        <v>52</v>
      </c>
      <c r="F13" s="24" t="s">
        <v>21</v>
      </c>
      <c r="G13" s="26" t="s">
        <v>12</v>
      </c>
      <c r="H13" s="27">
        <f t="shared" ref="H13:I18" si="39">K13+N13+Q13+T13+W13+Z13+AC13+AF13+AI13+AL13+AO13+AR13+AU13+AX13+BA13+BD13+BG13+BJ13</f>
        <v>56617</v>
      </c>
      <c r="I13" s="36">
        <f t="shared" si="39"/>
        <v>0</v>
      </c>
      <c r="J13" s="29">
        <f t="shared" si="1"/>
        <v>0</v>
      </c>
      <c r="K13" s="46"/>
      <c r="L13" s="47"/>
      <c r="M13" s="30" t="e">
        <f t="shared" si="2"/>
        <v>#DIV/0!</v>
      </c>
      <c r="N13" s="46"/>
      <c r="O13" s="48"/>
      <c r="P13" s="20" t="e">
        <f t="shared" si="3"/>
        <v>#DIV/0!</v>
      </c>
      <c r="Q13" s="46"/>
      <c r="R13" s="48"/>
      <c r="S13" s="20" t="e">
        <f t="shared" si="4"/>
        <v>#DIV/0!</v>
      </c>
      <c r="T13" s="46"/>
      <c r="U13" s="48"/>
      <c r="V13" s="20" t="e">
        <f t="shared" si="5"/>
        <v>#DIV/0!</v>
      </c>
      <c r="W13" s="46"/>
      <c r="X13" s="48"/>
      <c r="Y13" s="20" t="e">
        <f t="shared" si="6"/>
        <v>#DIV/0!</v>
      </c>
      <c r="Z13" s="46"/>
      <c r="AA13" s="48"/>
      <c r="AB13" s="20" t="e">
        <f t="shared" si="7"/>
        <v>#DIV/0!</v>
      </c>
      <c r="AC13" s="46"/>
      <c r="AD13" s="48"/>
      <c r="AE13" s="20" t="e">
        <f t="shared" si="8"/>
        <v>#DIV/0!</v>
      </c>
      <c r="AF13" s="46"/>
      <c r="AG13" s="48"/>
      <c r="AH13" s="20" t="e">
        <f t="shared" si="9"/>
        <v>#DIV/0!</v>
      </c>
      <c r="AI13" s="46"/>
      <c r="AJ13" s="48"/>
      <c r="AK13" s="20" t="e">
        <f t="shared" si="10"/>
        <v>#DIV/0!</v>
      </c>
      <c r="AL13" s="46"/>
      <c r="AM13" s="48"/>
      <c r="AN13" s="20" t="e">
        <f t="shared" si="11"/>
        <v>#DIV/0!</v>
      </c>
      <c r="AO13" s="46"/>
      <c r="AP13" s="48"/>
      <c r="AQ13" s="20" t="e">
        <f t="shared" si="12"/>
        <v>#DIV/0!</v>
      </c>
      <c r="AR13" s="46"/>
      <c r="AS13" s="48"/>
      <c r="AT13" s="20" t="e">
        <f t="shared" si="13"/>
        <v>#DIV/0!</v>
      </c>
      <c r="AU13" s="46"/>
      <c r="AV13" s="48"/>
      <c r="AW13" s="20" t="e">
        <f t="shared" si="14"/>
        <v>#DIV/0!</v>
      </c>
      <c r="AX13" s="46"/>
      <c r="AY13" s="48"/>
      <c r="AZ13" s="20" t="e">
        <f t="shared" si="15"/>
        <v>#DIV/0!</v>
      </c>
      <c r="BA13" s="46"/>
      <c r="BB13" s="48"/>
      <c r="BC13" s="20" t="e">
        <f t="shared" si="16"/>
        <v>#DIV/0!</v>
      </c>
      <c r="BD13" s="46"/>
      <c r="BE13" s="48"/>
      <c r="BF13" s="20" t="e">
        <f t="shared" si="17"/>
        <v>#DIV/0!</v>
      </c>
      <c r="BG13" s="47"/>
      <c r="BH13" s="48"/>
      <c r="BI13" s="31" t="e">
        <f t="shared" si="18"/>
        <v>#DIV/0!</v>
      </c>
      <c r="BJ13" s="46">
        <v>56617</v>
      </c>
      <c r="BK13" s="48"/>
      <c r="BL13" s="20">
        <f t="shared" si="19"/>
        <v>0</v>
      </c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3"/>
      <c r="DC13" s="43"/>
      <c r="DD13" s="43"/>
      <c r="DE13" s="43"/>
      <c r="DF13" s="43"/>
      <c r="DG13" s="43"/>
      <c r="DH13" s="43"/>
      <c r="DI13" s="43"/>
      <c r="DJ13" s="43"/>
      <c r="DK13" s="43"/>
      <c r="DL13" s="43"/>
      <c r="DM13" s="43"/>
      <c r="DN13" s="43"/>
      <c r="DO13" s="43"/>
      <c r="DP13" s="43"/>
      <c r="DQ13" s="43"/>
      <c r="DR13" s="43"/>
      <c r="DS13" s="43"/>
      <c r="DT13" s="43"/>
      <c r="DU13" s="43"/>
      <c r="DV13" s="43"/>
      <c r="DW13" s="43"/>
      <c r="DX13" s="43"/>
      <c r="DY13" s="43"/>
      <c r="DZ13" s="43"/>
      <c r="EA13" s="43"/>
      <c r="EB13" s="43"/>
      <c r="EC13" s="43"/>
      <c r="ED13" s="43"/>
      <c r="EE13" s="43"/>
      <c r="EF13" s="43"/>
      <c r="EG13" s="43"/>
      <c r="EH13" s="43"/>
      <c r="EI13" s="43"/>
      <c r="EJ13" s="43"/>
      <c r="EK13" s="43"/>
      <c r="EL13" s="43"/>
      <c r="EM13" s="43"/>
      <c r="EN13" s="43"/>
      <c r="EO13" s="43"/>
      <c r="EP13" s="43"/>
      <c r="EQ13" s="43"/>
      <c r="ER13" s="43"/>
      <c r="ES13" s="43"/>
      <c r="ET13" s="43"/>
      <c r="EU13" s="43"/>
      <c r="EV13" s="43"/>
      <c r="EW13" s="43"/>
      <c r="EX13" s="43"/>
      <c r="EY13" s="43"/>
      <c r="EZ13" s="43"/>
      <c r="FA13" s="43"/>
      <c r="FB13" s="43"/>
      <c r="FC13" s="43"/>
      <c r="FD13" s="43"/>
      <c r="FE13" s="43"/>
      <c r="FF13" s="43"/>
      <c r="FG13" s="43"/>
      <c r="FH13" s="43"/>
      <c r="FI13" s="43"/>
      <c r="FJ13" s="43"/>
      <c r="FK13" s="43"/>
      <c r="FL13" s="43"/>
      <c r="FM13" s="43"/>
      <c r="FN13" s="43"/>
      <c r="FO13" s="43"/>
      <c r="FP13" s="43"/>
      <c r="FQ13" s="43"/>
      <c r="FR13" s="43"/>
      <c r="FS13" s="43"/>
      <c r="FT13" s="43"/>
      <c r="FU13" s="43"/>
      <c r="FV13" s="43"/>
      <c r="FW13" s="43"/>
      <c r="FX13" s="43"/>
      <c r="FY13" s="43"/>
      <c r="FZ13" s="43"/>
      <c r="GA13" s="43"/>
      <c r="GB13" s="43"/>
      <c r="GC13" s="43"/>
      <c r="GD13" s="43"/>
      <c r="GE13" s="43"/>
      <c r="GF13" s="43"/>
      <c r="GG13" s="43"/>
    </row>
    <row r="14" spans="1:189" s="34" customFormat="1" ht="65.25" customHeight="1" x14ac:dyDescent="0.2">
      <c r="A14" s="54" t="s">
        <v>61</v>
      </c>
      <c r="B14" s="102">
        <v>850</v>
      </c>
      <c r="C14" s="55" t="s">
        <v>18</v>
      </c>
      <c r="D14" s="55" t="s">
        <v>18</v>
      </c>
      <c r="E14" s="25" t="s">
        <v>18</v>
      </c>
      <c r="F14" s="55" t="s">
        <v>18</v>
      </c>
      <c r="G14" s="56" t="s">
        <v>18</v>
      </c>
      <c r="H14" s="27">
        <f t="shared" si="39"/>
        <v>67808.100000000006</v>
      </c>
      <c r="I14" s="36">
        <f t="shared" si="39"/>
        <v>28392.1</v>
      </c>
      <c r="J14" s="29">
        <f t="shared" si="1"/>
        <v>41.87125136967412</v>
      </c>
      <c r="K14" s="123">
        <f>K15</f>
        <v>0</v>
      </c>
      <c r="L14" s="51">
        <f>L15</f>
        <v>0</v>
      </c>
      <c r="M14" s="53" t="e">
        <f t="shared" si="2"/>
        <v>#DIV/0!</v>
      </c>
      <c r="N14" s="123">
        <f>N15</f>
        <v>0</v>
      </c>
      <c r="O14" s="51">
        <f>O15</f>
        <v>0</v>
      </c>
      <c r="P14" s="53" t="e">
        <f t="shared" si="3"/>
        <v>#DIV/0!</v>
      </c>
      <c r="Q14" s="123">
        <f>Q15</f>
        <v>0</v>
      </c>
      <c r="R14" s="51">
        <f>R15</f>
        <v>0</v>
      </c>
      <c r="S14" s="53" t="e">
        <f t="shared" si="4"/>
        <v>#DIV/0!</v>
      </c>
      <c r="T14" s="123">
        <f>T15</f>
        <v>0</v>
      </c>
      <c r="U14" s="51">
        <f>U15</f>
        <v>0</v>
      </c>
      <c r="V14" s="53" t="e">
        <f t="shared" si="5"/>
        <v>#DIV/0!</v>
      </c>
      <c r="W14" s="123">
        <f>W15</f>
        <v>0</v>
      </c>
      <c r="X14" s="51">
        <f>X15</f>
        <v>0</v>
      </c>
      <c r="Y14" s="20" t="e">
        <f t="shared" si="6"/>
        <v>#DIV/0!</v>
      </c>
      <c r="Z14" s="123">
        <f>Z15</f>
        <v>0</v>
      </c>
      <c r="AA14" s="51">
        <f>AA15</f>
        <v>0</v>
      </c>
      <c r="AB14" s="53" t="e">
        <f t="shared" si="7"/>
        <v>#DIV/0!</v>
      </c>
      <c r="AC14" s="123">
        <f>AC15</f>
        <v>0</v>
      </c>
      <c r="AD14" s="51">
        <f>AD15</f>
        <v>0</v>
      </c>
      <c r="AE14" s="53" t="e">
        <f t="shared" si="8"/>
        <v>#DIV/0!</v>
      </c>
      <c r="AF14" s="123">
        <f>AF15</f>
        <v>0</v>
      </c>
      <c r="AG14" s="51">
        <f>AG15</f>
        <v>0</v>
      </c>
      <c r="AH14" s="53" t="e">
        <f t="shared" si="9"/>
        <v>#DIV/0!</v>
      </c>
      <c r="AI14" s="123">
        <f>AI15</f>
        <v>0</v>
      </c>
      <c r="AJ14" s="51">
        <f>AJ15</f>
        <v>0</v>
      </c>
      <c r="AK14" s="53" t="e">
        <f t="shared" si="10"/>
        <v>#DIV/0!</v>
      </c>
      <c r="AL14" s="123">
        <f>AL15</f>
        <v>0</v>
      </c>
      <c r="AM14" s="51">
        <f>AM15</f>
        <v>0</v>
      </c>
      <c r="AN14" s="53" t="e">
        <f t="shared" si="11"/>
        <v>#DIV/0!</v>
      </c>
      <c r="AO14" s="123">
        <f>AO15</f>
        <v>0</v>
      </c>
      <c r="AP14" s="51">
        <f>AP15</f>
        <v>0</v>
      </c>
      <c r="AQ14" s="53" t="e">
        <f t="shared" si="12"/>
        <v>#DIV/0!</v>
      </c>
      <c r="AR14" s="123">
        <f>AR15</f>
        <v>0</v>
      </c>
      <c r="AS14" s="51">
        <f>AS15</f>
        <v>0</v>
      </c>
      <c r="AT14" s="53" t="e">
        <f t="shared" si="13"/>
        <v>#DIV/0!</v>
      </c>
      <c r="AU14" s="123">
        <f>AU15</f>
        <v>0</v>
      </c>
      <c r="AV14" s="51">
        <f>AV15</f>
        <v>0</v>
      </c>
      <c r="AW14" s="53" t="e">
        <f t="shared" si="14"/>
        <v>#DIV/0!</v>
      </c>
      <c r="AX14" s="123">
        <f>AX15</f>
        <v>0</v>
      </c>
      <c r="AY14" s="51">
        <f>AY15</f>
        <v>0</v>
      </c>
      <c r="AZ14" s="53" t="e">
        <f t="shared" si="15"/>
        <v>#DIV/0!</v>
      </c>
      <c r="BA14" s="123">
        <f>BA15</f>
        <v>0</v>
      </c>
      <c r="BB14" s="51">
        <f>BB15</f>
        <v>0</v>
      </c>
      <c r="BC14" s="20" t="e">
        <f t="shared" si="16"/>
        <v>#DIV/0!</v>
      </c>
      <c r="BD14" s="123">
        <f>BD15</f>
        <v>0</v>
      </c>
      <c r="BE14" s="51">
        <f>BE15</f>
        <v>0</v>
      </c>
      <c r="BF14" s="53" t="e">
        <f t="shared" si="17"/>
        <v>#DIV/0!</v>
      </c>
      <c r="BG14" s="123">
        <f>BG15</f>
        <v>0</v>
      </c>
      <c r="BH14" s="51">
        <f>BH15</f>
        <v>0</v>
      </c>
      <c r="BI14" s="57" t="e">
        <f t="shared" si="18"/>
        <v>#DIV/0!</v>
      </c>
      <c r="BJ14" s="123">
        <f>BJ15</f>
        <v>67808.100000000006</v>
      </c>
      <c r="BK14" s="51">
        <f>BK15</f>
        <v>28392.1</v>
      </c>
      <c r="BL14" s="53">
        <f t="shared" si="19"/>
        <v>41.87125136967412</v>
      </c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33"/>
      <c r="FE14" s="33"/>
      <c r="FF14" s="33"/>
      <c r="FG14" s="33"/>
      <c r="FH14" s="33"/>
      <c r="FI14" s="33"/>
      <c r="FJ14" s="33"/>
      <c r="FK14" s="33"/>
      <c r="FL14" s="33"/>
      <c r="FM14" s="33"/>
      <c r="FN14" s="33"/>
      <c r="FO14" s="33"/>
      <c r="FP14" s="33"/>
      <c r="FQ14" s="33"/>
      <c r="FR14" s="33"/>
      <c r="FS14" s="33"/>
      <c r="FT14" s="33"/>
      <c r="FU14" s="33"/>
      <c r="FV14" s="33"/>
      <c r="FW14" s="33"/>
      <c r="FX14" s="33"/>
      <c r="FY14" s="33"/>
      <c r="FZ14" s="33"/>
      <c r="GA14" s="33"/>
      <c r="GB14" s="33"/>
      <c r="GC14" s="33"/>
      <c r="GD14" s="33"/>
      <c r="GE14" s="33"/>
      <c r="GF14" s="33"/>
      <c r="GG14" s="33"/>
    </row>
    <row r="15" spans="1:189" s="44" customFormat="1" ht="33" customHeight="1" x14ac:dyDescent="0.2">
      <c r="A15" s="58"/>
      <c r="B15" s="101">
        <v>850</v>
      </c>
      <c r="C15" s="38" t="s">
        <v>19</v>
      </c>
      <c r="D15" s="38" t="s">
        <v>10</v>
      </c>
      <c r="E15" s="25" t="s">
        <v>53</v>
      </c>
      <c r="F15" s="38" t="s">
        <v>21</v>
      </c>
      <c r="G15" s="32" t="s">
        <v>12</v>
      </c>
      <c r="H15" s="59">
        <f t="shared" si="39"/>
        <v>67808.100000000006</v>
      </c>
      <c r="I15" s="125">
        <f t="shared" si="39"/>
        <v>28392.1</v>
      </c>
      <c r="J15" s="126">
        <f t="shared" ref="J15:J16" si="40">I15/H15*100</f>
        <v>41.87125136967412</v>
      </c>
      <c r="K15" s="39"/>
      <c r="L15" s="40"/>
      <c r="M15" s="53" t="e">
        <f t="shared" si="2"/>
        <v>#DIV/0!</v>
      </c>
      <c r="N15" s="39"/>
      <c r="O15" s="41"/>
      <c r="P15" s="53" t="e">
        <f t="shared" si="3"/>
        <v>#DIV/0!</v>
      </c>
      <c r="Q15" s="39"/>
      <c r="R15" s="41"/>
      <c r="S15" s="53" t="e">
        <f t="shared" si="4"/>
        <v>#DIV/0!</v>
      </c>
      <c r="T15" s="39"/>
      <c r="U15" s="41"/>
      <c r="V15" s="53" t="e">
        <f t="shared" si="5"/>
        <v>#DIV/0!</v>
      </c>
      <c r="W15" s="39"/>
      <c r="X15" s="41"/>
      <c r="Y15" s="20" t="e">
        <f t="shared" si="6"/>
        <v>#DIV/0!</v>
      </c>
      <c r="Z15" s="39"/>
      <c r="AA15" s="41"/>
      <c r="AB15" s="53" t="e">
        <f t="shared" si="7"/>
        <v>#DIV/0!</v>
      </c>
      <c r="AC15" s="39"/>
      <c r="AD15" s="41"/>
      <c r="AE15" s="53" t="e">
        <f t="shared" si="8"/>
        <v>#DIV/0!</v>
      </c>
      <c r="AF15" s="39"/>
      <c r="AG15" s="41"/>
      <c r="AH15" s="53" t="e">
        <f t="shared" si="9"/>
        <v>#DIV/0!</v>
      </c>
      <c r="AI15" s="39"/>
      <c r="AJ15" s="41"/>
      <c r="AK15" s="53" t="e">
        <f t="shared" si="10"/>
        <v>#DIV/0!</v>
      </c>
      <c r="AL15" s="39"/>
      <c r="AM15" s="41"/>
      <c r="AN15" s="53" t="e">
        <f t="shared" si="11"/>
        <v>#DIV/0!</v>
      </c>
      <c r="AO15" s="39"/>
      <c r="AP15" s="41"/>
      <c r="AQ15" s="53" t="e">
        <f t="shared" si="12"/>
        <v>#DIV/0!</v>
      </c>
      <c r="AR15" s="39"/>
      <c r="AS15" s="41"/>
      <c r="AT15" s="53" t="e">
        <f t="shared" si="13"/>
        <v>#DIV/0!</v>
      </c>
      <c r="AU15" s="39"/>
      <c r="AV15" s="41"/>
      <c r="AW15" s="53" t="e">
        <f t="shared" si="14"/>
        <v>#DIV/0!</v>
      </c>
      <c r="AX15" s="39"/>
      <c r="AY15" s="41"/>
      <c r="AZ15" s="53" t="e">
        <f t="shared" si="15"/>
        <v>#DIV/0!</v>
      </c>
      <c r="BA15" s="39"/>
      <c r="BB15" s="41"/>
      <c r="BC15" s="20" t="e">
        <f t="shared" si="16"/>
        <v>#DIV/0!</v>
      </c>
      <c r="BD15" s="39"/>
      <c r="BE15" s="41"/>
      <c r="BF15" s="53" t="e">
        <f t="shared" si="17"/>
        <v>#DIV/0!</v>
      </c>
      <c r="BG15" s="40"/>
      <c r="BH15" s="41"/>
      <c r="BI15" s="57" t="e">
        <f t="shared" si="18"/>
        <v>#DIV/0!</v>
      </c>
      <c r="BJ15" s="39">
        <v>67808.100000000006</v>
      </c>
      <c r="BK15" s="41">
        <v>28392.1</v>
      </c>
      <c r="BL15" s="53">
        <f t="shared" si="19"/>
        <v>41.87125136967412</v>
      </c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3"/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3"/>
      <c r="DT15" s="43"/>
      <c r="DU15" s="43"/>
      <c r="DV15" s="43"/>
      <c r="DW15" s="43"/>
      <c r="DX15" s="43"/>
      <c r="DY15" s="43"/>
      <c r="DZ15" s="43"/>
      <c r="EA15" s="43"/>
      <c r="EB15" s="43"/>
      <c r="EC15" s="43"/>
      <c r="ED15" s="43"/>
      <c r="EE15" s="43"/>
      <c r="EF15" s="43"/>
      <c r="EG15" s="43"/>
      <c r="EH15" s="43"/>
      <c r="EI15" s="43"/>
      <c r="EJ15" s="43"/>
      <c r="EK15" s="43"/>
      <c r="EL15" s="43"/>
      <c r="EM15" s="43"/>
      <c r="EN15" s="43"/>
      <c r="EO15" s="43"/>
      <c r="EP15" s="43"/>
      <c r="EQ15" s="43"/>
      <c r="ER15" s="43"/>
      <c r="ES15" s="43"/>
      <c r="ET15" s="43"/>
      <c r="EU15" s="43"/>
      <c r="EV15" s="43"/>
      <c r="EW15" s="43"/>
      <c r="EX15" s="43"/>
      <c r="EY15" s="43"/>
      <c r="EZ15" s="43"/>
      <c r="FA15" s="43"/>
      <c r="FB15" s="43"/>
      <c r="FC15" s="43"/>
      <c r="FD15" s="43"/>
      <c r="FE15" s="43"/>
      <c r="FF15" s="43"/>
      <c r="FG15" s="43"/>
      <c r="FH15" s="43"/>
      <c r="FI15" s="43"/>
      <c r="FJ15" s="43"/>
      <c r="FK15" s="43"/>
      <c r="FL15" s="43"/>
      <c r="FM15" s="43"/>
      <c r="FN15" s="43"/>
      <c r="FO15" s="43"/>
      <c r="FP15" s="43"/>
      <c r="FQ15" s="43"/>
      <c r="FR15" s="43"/>
      <c r="FS15" s="43"/>
      <c r="FT15" s="43"/>
      <c r="FU15" s="43"/>
      <c r="FV15" s="43"/>
      <c r="FW15" s="43"/>
      <c r="FX15" s="43"/>
      <c r="FY15" s="43"/>
      <c r="FZ15" s="43"/>
      <c r="GA15" s="43"/>
      <c r="GB15" s="43"/>
      <c r="GC15" s="43"/>
      <c r="GD15" s="43"/>
      <c r="GE15" s="43"/>
      <c r="GF15" s="43"/>
      <c r="GG15" s="43"/>
    </row>
    <row r="16" spans="1:189" s="3" customFormat="1" ht="49.5" customHeight="1" x14ac:dyDescent="0.2">
      <c r="A16" s="95" t="s">
        <v>60</v>
      </c>
      <c r="B16" s="100">
        <v>850</v>
      </c>
      <c r="C16" s="24" t="s">
        <v>16</v>
      </c>
      <c r="D16" s="24" t="s">
        <v>13</v>
      </c>
      <c r="E16" s="25" t="s">
        <v>54</v>
      </c>
      <c r="F16" s="24" t="s">
        <v>21</v>
      </c>
      <c r="G16" s="26" t="s">
        <v>12</v>
      </c>
      <c r="H16" s="50">
        <f t="shared" si="39"/>
        <v>710.5</v>
      </c>
      <c r="I16" s="51">
        <f t="shared" si="39"/>
        <v>0</v>
      </c>
      <c r="J16" s="52">
        <f t="shared" si="40"/>
        <v>0</v>
      </c>
      <c r="K16" s="46"/>
      <c r="L16" s="47"/>
      <c r="M16" s="53" t="e">
        <f t="shared" si="2"/>
        <v>#DIV/0!</v>
      </c>
      <c r="N16" s="46"/>
      <c r="O16" s="48"/>
      <c r="P16" s="20" t="e">
        <f t="shared" ref="P16:P17" si="41">O16/N16*100</f>
        <v>#DIV/0!</v>
      </c>
      <c r="Q16" s="46"/>
      <c r="R16" s="48"/>
      <c r="S16" s="53" t="e">
        <f t="shared" si="4"/>
        <v>#DIV/0!</v>
      </c>
      <c r="T16" s="46"/>
      <c r="U16" s="48"/>
      <c r="V16" s="53" t="e">
        <f t="shared" si="5"/>
        <v>#DIV/0!</v>
      </c>
      <c r="W16" s="46"/>
      <c r="X16" s="48"/>
      <c r="Y16" s="20" t="e">
        <f t="shared" si="6"/>
        <v>#DIV/0!</v>
      </c>
      <c r="Z16" s="46"/>
      <c r="AA16" s="48"/>
      <c r="AB16" s="53" t="e">
        <f t="shared" si="7"/>
        <v>#DIV/0!</v>
      </c>
      <c r="AC16" s="46"/>
      <c r="AD16" s="48"/>
      <c r="AE16" s="53" t="e">
        <f t="shared" si="8"/>
        <v>#DIV/0!</v>
      </c>
      <c r="AF16" s="46"/>
      <c r="AG16" s="48"/>
      <c r="AH16" s="53" t="e">
        <f t="shared" si="9"/>
        <v>#DIV/0!</v>
      </c>
      <c r="AI16" s="46"/>
      <c r="AJ16" s="48"/>
      <c r="AK16" s="53" t="e">
        <f t="shared" si="10"/>
        <v>#DIV/0!</v>
      </c>
      <c r="AL16" s="46"/>
      <c r="AM16" s="48"/>
      <c r="AN16" s="53" t="e">
        <f t="shared" si="11"/>
        <v>#DIV/0!</v>
      </c>
      <c r="AO16" s="46"/>
      <c r="AP16" s="48"/>
      <c r="AQ16" s="53" t="e">
        <f t="shared" si="12"/>
        <v>#DIV/0!</v>
      </c>
      <c r="AR16" s="46"/>
      <c r="AS16" s="48"/>
      <c r="AT16" s="53" t="e">
        <f t="shared" si="13"/>
        <v>#DIV/0!</v>
      </c>
      <c r="AU16" s="46"/>
      <c r="AV16" s="48"/>
      <c r="AW16" s="53" t="e">
        <f t="shared" si="14"/>
        <v>#DIV/0!</v>
      </c>
      <c r="AX16" s="46"/>
      <c r="AY16" s="48"/>
      <c r="AZ16" s="53" t="e">
        <f t="shared" si="15"/>
        <v>#DIV/0!</v>
      </c>
      <c r="BA16" s="46">
        <v>710.5</v>
      </c>
      <c r="BB16" s="48"/>
      <c r="BC16" s="20">
        <f t="shared" si="16"/>
        <v>0</v>
      </c>
      <c r="BD16" s="46"/>
      <c r="BE16" s="48"/>
      <c r="BF16" s="53" t="e">
        <f t="shared" si="17"/>
        <v>#DIV/0!</v>
      </c>
      <c r="BG16" s="47"/>
      <c r="BH16" s="48"/>
      <c r="BI16" s="57" t="e">
        <f t="shared" si="18"/>
        <v>#DIV/0!</v>
      </c>
      <c r="BJ16" s="46"/>
      <c r="BK16" s="48"/>
      <c r="BL16" s="53" t="e">
        <f t="shared" si="19"/>
        <v>#DIV/0!</v>
      </c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  <c r="FD16" s="35"/>
      <c r="FE16" s="35"/>
      <c r="FF16" s="35"/>
      <c r="FG16" s="35"/>
      <c r="FH16" s="35"/>
      <c r="FI16" s="35"/>
      <c r="FJ16" s="35"/>
      <c r="FK16" s="35"/>
      <c r="FL16" s="35"/>
      <c r="FM16" s="35"/>
      <c r="FN16" s="35"/>
      <c r="FO16" s="35"/>
      <c r="FP16" s="35"/>
      <c r="FQ16" s="35"/>
      <c r="FR16" s="35"/>
      <c r="FS16" s="35"/>
      <c r="FT16" s="35"/>
      <c r="FU16" s="35"/>
      <c r="FV16" s="35"/>
      <c r="FW16" s="35"/>
      <c r="FX16" s="35"/>
      <c r="FY16" s="35"/>
      <c r="FZ16" s="35"/>
      <c r="GA16" s="35"/>
      <c r="GB16" s="35"/>
      <c r="GC16" s="35"/>
      <c r="GD16" s="35"/>
      <c r="GE16" s="35"/>
      <c r="GF16" s="35"/>
      <c r="GG16" s="35"/>
    </row>
    <row r="17" spans="1:189" s="3" customFormat="1" ht="38.25" customHeight="1" x14ac:dyDescent="0.2">
      <c r="A17" s="23" t="s">
        <v>65</v>
      </c>
      <c r="B17" s="100">
        <v>850</v>
      </c>
      <c r="C17" s="24" t="s">
        <v>17</v>
      </c>
      <c r="D17" s="24" t="s">
        <v>22</v>
      </c>
      <c r="E17" s="25" t="s">
        <v>55</v>
      </c>
      <c r="F17" s="101">
        <v>522</v>
      </c>
      <c r="G17" s="124">
        <v>254</v>
      </c>
      <c r="H17" s="27">
        <f t="shared" si="39"/>
        <v>30970</v>
      </c>
      <c r="I17" s="28">
        <f t="shared" si="39"/>
        <v>0</v>
      </c>
      <c r="J17" s="29">
        <f t="shared" ref="J17:J27" si="42">I17/H17*100</f>
        <v>0</v>
      </c>
      <c r="K17" s="62"/>
      <c r="L17" s="63"/>
      <c r="M17" s="64" t="e">
        <f t="shared" ref="M17:M27" si="43">L17/K17*100</f>
        <v>#DIV/0!</v>
      </c>
      <c r="N17" s="46"/>
      <c r="O17" s="48"/>
      <c r="P17" s="20" t="e">
        <f t="shared" si="41"/>
        <v>#DIV/0!</v>
      </c>
      <c r="Q17" s="46"/>
      <c r="R17" s="48"/>
      <c r="S17" s="53" t="e">
        <f t="shared" si="4"/>
        <v>#DIV/0!</v>
      </c>
      <c r="T17" s="62"/>
      <c r="U17" s="65"/>
      <c r="V17" s="53" t="e">
        <f t="shared" si="5"/>
        <v>#DIV/0!</v>
      </c>
      <c r="W17" s="62"/>
      <c r="X17" s="65"/>
      <c r="Y17" s="20" t="e">
        <f t="shared" si="6"/>
        <v>#DIV/0!</v>
      </c>
      <c r="Z17" s="62"/>
      <c r="AA17" s="65"/>
      <c r="AB17" s="53" t="e">
        <f t="shared" si="7"/>
        <v>#DIV/0!</v>
      </c>
      <c r="AC17" s="62"/>
      <c r="AD17" s="65"/>
      <c r="AE17" s="53" t="e">
        <f t="shared" si="8"/>
        <v>#DIV/0!</v>
      </c>
      <c r="AF17" s="62"/>
      <c r="AG17" s="65"/>
      <c r="AH17" s="53" t="e">
        <f t="shared" si="9"/>
        <v>#DIV/0!</v>
      </c>
      <c r="AI17" s="62"/>
      <c r="AJ17" s="65"/>
      <c r="AK17" s="53" t="e">
        <f t="shared" si="10"/>
        <v>#DIV/0!</v>
      </c>
      <c r="AL17" s="62"/>
      <c r="AM17" s="65"/>
      <c r="AN17" s="53" t="e">
        <f t="shared" si="11"/>
        <v>#DIV/0!</v>
      </c>
      <c r="AO17" s="62"/>
      <c r="AP17" s="65"/>
      <c r="AQ17" s="53" t="e">
        <f t="shared" si="12"/>
        <v>#DIV/0!</v>
      </c>
      <c r="AR17" s="62"/>
      <c r="AS17" s="65"/>
      <c r="AT17" s="53" t="e">
        <f t="shared" si="13"/>
        <v>#DIV/0!</v>
      </c>
      <c r="AU17" s="46"/>
      <c r="AV17" s="48"/>
      <c r="AW17" s="53" t="e">
        <f t="shared" si="14"/>
        <v>#DIV/0!</v>
      </c>
      <c r="AX17" s="46"/>
      <c r="AY17" s="48"/>
      <c r="AZ17" s="53" t="e">
        <f t="shared" si="15"/>
        <v>#DIV/0!</v>
      </c>
      <c r="BA17" s="62"/>
      <c r="BB17" s="65"/>
      <c r="BC17" s="20" t="e">
        <f t="shared" si="16"/>
        <v>#DIV/0!</v>
      </c>
      <c r="BD17" s="62"/>
      <c r="BE17" s="65"/>
      <c r="BF17" s="53" t="e">
        <f t="shared" si="17"/>
        <v>#DIV/0!</v>
      </c>
      <c r="BG17" s="47"/>
      <c r="BH17" s="48"/>
      <c r="BI17" s="57" t="e">
        <f t="shared" si="18"/>
        <v>#DIV/0!</v>
      </c>
      <c r="BJ17" s="62">
        <v>30970</v>
      </c>
      <c r="BK17" s="65"/>
      <c r="BL17" s="53">
        <f t="shared" si="19"/>
        <v>0</v>
      </c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</row>
    <row r="18" spans="1:189" s="3" customFormat="1" ht="35.25" customHeight="1" thickBot="1" x14ac:dyDescent="0.25">
      <c r="A18" s="97" t="s">
        <v>63</v>
      </c>
      <c r="B18" s="100">
        <v>850</v>
      </c>
      <c r="C18" s="24" t="s">
        <v>16</v>
      </c>
      <c r="D18" s="24" t="s">
        <v>13</v>
      </c>
      <c r="E18" s="25" t="s">
        <v>56</v>
      </c>
      <c r="F18" s="24" t="s">
        <v>21</v>
      </c>
      <c r="G18" s="26" t="s">
        <v>12</v>
      </c>
      <c r="H18" s="50">
        <f t="shared" si="39"/>
        <v>18089.5</v>
      </c>
      <c r="I18" s="51">
        <f t="shared" si="39"/>
        <v>9054.7999999999993</v>
      </c>
      <c r="J18" s="29">
        <f t="shared" si="42"/>
        <v>50.055557091130211</v>
      </c>
      <c r="K18" s="62"/>
      <c r="L18" s="65"/>
      <c r="M18" s="61" t="e">
        <f t="shared" si="43"/>
        <v>#DIV/0!</v>
      </c>
      <c r="N18" s="62">
        <v>4047.2</v>
      </c>
      <c r="O18" s="65">
        <v>2023.6</v>
      </c>
      <c r="P18" s="61">
        <f t="shared" ref="P18:P27" si="44">O18/N18*100</f>
        <v>50</v>
      </c>
      <c r="Q18" s="62">
        <v>385</v>
      </c>
      <c r="R18" s="65">
        <v>192.5</v>
      </c>
      <c r="S18" s="61">
        <f t="shared" ref="S18:S27" si="45">R18/Q18*100</f>
        <v>50</v>
      </c>
      <c r="T18" s="62">
        <v>2711</v>
      </c>
      <c r="U18" s="65">
        <v>1355.5</v>
      </c>
      <c r="V18" s="61">
        <f t="shared" ref="V18:V27" si="46">U18/T18*100</f>
        <v>50</v>
      </c>
      <c r="W18" s="62">
        <v>528.5</v>
      </c>
      <c r="X18" s="65">
        <v>274.25</v>
      </c>
      <c r="Y18" s="61">
        <f t="shared" ref="Y18:Y27" si="47">X18/W18*100</f>
        <v>51.892147587511829</v>
      </c>
      <c r="Z18" s="62">
        <v>249.8</v>
      </c>
      <c r="AA18" s="65">
        <v>124.9</v>
      </c>
      <c r="AB18" s="61">
        <f t="shared" ref="AB18:AB27" si="48">AA18/Z18*100</f>
        <v>50</v>
      </c>
      <c r="AC18" s="62"/>
      <c r="AD18" s="65"/>
      <c r="AE18" s="61" t="e">
        <f t="shared" ref="AE18:AE27" si="49">AD18/AC18*100</f>
        <v>#DIV/0!</v>
      </c>
      <c r="AF18" s="62"/>
      <c r="AG18" s="65"/>
      <c r="AH18" s="61" t="e">
        <f t="shared" ref="AH18:AH27" si="50">AG18/AF18*100</f>
        <v>#DIV/0!</v>
      </c>
      <c r="AI18" s="62"/>
      <c r="AJ18" s="65"/>
      <c r="AK18" s="61" t="e">
        <f t="shared" ref="AK18:AK27" si="51">AJ18/AI18*100</f>
        <v>#DIV/0!</v>
      </c>
      <c r="AL18" s="62">
        <v>249.8</v>
      </c>
      <c r="AM18" s="65">
        <v>124.9</v>
      </c>
      <c r="AN18" s="61">
        <f t="shared" ref="AN18:AN27" si="52">AM18/AL18*100</f>
        <v>50</v>
      </c>
      <c r="AO18" s="62"/>
      <c r="AP18" s="65"/>
      <c r="AQ18" s="61" t="e">
        <f t="shared" ref="AQ18:AQ27" si="53">AP18/AO18*100</f>
        <v>#DIV/0!</v>
      </c>
      <c r="AR18" s="62">
        <v>528.5</v>
      </c>
      <c r="AS18" s="65">
        <v>264.3</v>
      </c>
      <c r="AT18" s="61">
        <f t="shared" ref="AT18:AT27" si="54">AS18/AR18*100</f>
        <v>50.009460737937559</v>
      </c>
      <c r="AU18" s="62"/>
      <c r="AV18" s="65"/>
      <c r="AW18" s="61" t="e">
        <f t="shared" ref="AW18:AW27" si="55">AV18/AU18*100</f>
        <v>#DIV/0!</v>
      </c>
      <c r="AX18" s="62"/>
      <c r="AY18" s="65"/>
      <c r="AZ18" s="61" t="e">
        <f t="shared" ref="AZ18:AZ27" si="56">AY18/AX18*100</f>
        <v>#DIV/0!</v>
      </c>
      <c r="BA18" s="62"/>
      <c r="BB18" s="65"/>
      <c r="BC18" s="61" t="e">
        <f t="shared" ref="BC18:BC27" si="57">BB18/BA18*100</f>
        <v>#DIV/0!</v>
      </c>
      <c r="BD18" s="62">
        <v>548.9</v>
      </c>
      <c r="BE18" s="65">
        <v>274.45</v>
      </c>
      <c r="BF18" s="61">
        <f t="shared" ref="BF18:BF27" si="58">BE18/BD18*100</f>
        <v>50</v>
      </c>
      <c r="BG18" s="63"/>
      <c r="BH18" s="65"/>
      <c r="BI18" s="66" t="e">
        <f t="shared" ref="BI18:BI27" si="59">BH18/BG18*100</f>
        <v>#DIV/0!</v>
      </c>
      <c r="BJ18" s="62">
        <v>8840.7999999999993</v>
      </c>
      <c r="BK18" s="65">
        <v>4420.3999999999996</v>
      </c>
      <c r="BL18" s="61">
        <f t="shared" ref="BL18:BL27" si="60">BK18/BJ18*100</f>
        <v>50</v>
      </c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</row>
    <row r="19" spans="1:189" s="77" customFormat="1" ht="26.25" customHeight="1" thickBot="1" x14ac:dyDescent="0.25">
      <c r="A19" s="67" t="s">
        <v>23</v>
      </c>
      <c r="B19" s="103"/>
      <c r="C19" s="68"/>
      <c r="D19" s="68"/>
      <c r="E19" s="69"/>
      <c r="F19" s="68"/>
      <c r="G19" s="70"/>
      <c r="H19" s="71">
        <f>H13+H14+H16+H17+H18</f>
        <v>174195.1</v>
      </c>
      <c r="I19" s="72">
        <f>I13+I14+I16+I17+I18</f>
        <v>37446.899999999994</v>
      </c>
      <c r="J19" s="73">
        <f t="shared" si="42"/>
        <v>21.49710296099029</v>
      </c>
      <c r="K19" s="71">
        <f>K13+K14+K16+K17+K18</f>
        <v>0</v>
      </c>
      <c r="L19" s="72">
        <f>L13+L14+L16+L17+L18</f>
        <v>0</v>
      </c>
      <c r="M19" s="74" t="e">
        <f t="shared" si="43"/>
        <v>#DIV/0!</v>
      </c>
      <c r="N19" s="71">
        <f>N13+N14+N16+N17+N18</f>
        <v>4047.2</v>
      </c>
      <c r="O19" s="72">
        <f>O13+O14+O16+O17+O18</f>
        <v>2023.6</v>
      </c>
      <c r="P19" s="74">
        <f t="shared" si="44"/>
        <v>50</v>
      </c>
      <c r="Q19" s="71">
        <f>Q13+Q14+Q16+Q17+Q18</f>
        <v>385</v>
      </c>
      <c r="R19" s="72">
        <f>R13+R14+R16+R17+R18</f>
        <v>192.5</v>
      </c>
      <c r="S19" s="74">
        <f t="shared" si="45"/>
        <v>50</v>
      </c>
      <c r="T19" s="71">
        <f>T13+T14+T16+T17+T18</f>
        <v>2711</v>
      </c>
      <c r="U19" s="72">
        <f>U13+U14+U16+U17+U18</f>
        <v>1355.5</v>
      </c>
      <c r="V19" s="74">
        <f t="shared" si="46"/>
        <v>50</v>
      </c>
      <c r="W19" s="71">
        <f>W13+W14+W16+W17+W18</f>
        <v>528.5</v>
      </c>
      <c r="X19" s="72">
        <f>X13+X14+X16+X17+X18</f>
        <v>274.25</v>
      </c>
      <c r="Y19" s="74">
        <f t="shared" si="47"/>
        <v>51.892147587511829</v>
      </c>
      <c r="Z19" s="71">
        <f>Z13+Z14+Z16+Z17+Z18</f>
        <v>249.8</v>
      </c>
      <c r="AA19" s="72">
        <f>AA13+AA14+AA16+AA17+AA18</f>
        <v>124.9</v>
      </c>
      <c r="AB19" s="74">
        <f t="shared" si="48"/>
        <v>50</v>
      </c>
      <c r="AC19" s="71">
        <f>AC13+AC14+AC16+AC17+AC18</f>
        <v>0</v>
      </c>
      <c r="AD19" s="72">
        <f>AD13+AD14+AD16+AD17+AD18</f>
        <v>0</v>
      </c>
      <c r="AE19" s="74" t="e">
        <f t="shared" si="49"/>
        <v>#DIV/0!</v>
      </c>
      <c r="AF19" s="71">
        <f>AF13+AF14+AF16+AF17+AF18</f>
        <v>0</v>
      </c>
      <c r="AG19" s="72">
        <f>AG13+AG14+AG16+AG17+AG18</f>
        <v>0</v>
      </c>
      <c r="AH19" s="74" t="e">
        <f t="shared" si="50"/>
        <v>#DIV/0!</v>
      </c>
      <c r="AI19" s="71">
        <f>AI13+AI14+AI16+AI17+AI18</f>
        <v>0</v>
      </c>
      <c r="AJ19" s="72">
        <f>AJ13+AJ14+AJ16+AJ17+AJ18</f>
        <v>0</v>
      </c>
      <c r="AK19" s="74" t="e">
        <f t="shared" si="51"/>
        <v>#DIV/0!</v>
      </c>
      <c r="AL19" s="71">
        <f>AL13+AL14+AL16+AL17+AL18</f>
        <v>249.8</v>
      </c>
      <c r="AM19" s="72">
        <f>AM13+AM14+AM16+AM17+AM18</f>
        <v>124.9</v>
      </c>
      <c r="AN19" s="74">
        <f t="shared" si="52"/>
        <v>50</v>
      </c>
      <c r="AO19" s="71">
        <f>AO13+AO14+AO16+AO17+AO18</f>
        <v>0</v>
      </c>
      <c r="AP19" s="72">
        <f>AP13+AP14+AP16+AP17+AP18</f>
        <v>0</v>
      </c>
      <c r="AQ19" s="74" t="e">
        <f t="shared" si="53"/>
        <v>#DIV/0!</v>
      </c>
      <c r="AR19" s="71">
        <f>AR13+AR14+AR16+AR17+AR18</f>
        <v>528.5</v>
      </c>
      <c r="AS19" s="72">
        <f>AS13+AS14+AS16+AS17+AS18</f>
        <v>264.3</v>
      </c>
      <c r="AT19" s="74">
        <f t="shared" si="54"/>
        <v>50.009460737937559</v>
      </c>
      <c r="AU19" s="71">
        <f>AU13+AU14+AU16+AU17+AU18</f>
        <v>0</v>
      </c>
      <c r="AV19" s="72">
        <f>AV13+AV14+AV16+AV17+AV18</f>
        <v>0</v>
      </c>
      <c r="AW19" s="74" t="e">
        <f t="shared" si="55"/>
        <v>#DIV/0!</v>
      </c>
      <c r="AX19" s="71">
        <f>AX13+AX14+AX16+AX17+AX18</f>
        <v>0</v>
      </c>
      <c r="AY19" s="72">
        <f>AY13+AY14+AY16+AY17+AY18</f>
        <v>0</v>
      </c>
      <c r="AZ19" s="74" t="e">
        <f t="shared" si="56"/>
        <v>#DIV/0!</v>
      </c>
      <c r="BA19" s="71">
        <f>BA13+BA14+BA16+BA17+BA18</f>
        <v>710.5</v>
      </c>
      <c r="BB19" s="72">
        <f>BB13+BB14+BB16+BB17+BB18</f>
        <v>0</v>
      </c>
      <c r="BC19" s="74">
        <f t="shared" si="57"/>
        <v>0</v>
      </c>
      <c r="BD19" s="71">
        <f>BD13+BD14+BD16+BD17+BD18</f>
        <v>548.9</v>
      </c>
      <c r="BE19" s="72">
        <f>BE13+BE14+BE16+BE17+BE18</f>
        <v>274.45</v>
      </c>
      <c r="BF19" s="74">
        <f t="shared" si="58"/>
        <v>50</v>
      </c>
      <c r="BG19" s="71">
        <f>BG13+BG14+BG16+BG17+BG18</f>
        <v>0</v>
      </c>
      <c r="BH19" s="72">
        <f>BH13+BH14+BH16+BH17+BH18</f>
        <v>0</v>
      </c>
      <c r="BI19" s="75" t="e">
        <f t="shared" si="59"/>
        <v>#DIV/0!</v>
      </c>
      <c r="BJ19" s="71">
        <f>BJ13+BJ14+BJ16+BJ17+BJ18</f>
        <v>164235.9</v>
      </c>
      <c r="BK19" s="72">
        <f>BK13+BK14+BK16+BK17+BK18</f>
        <v>32812.5</v>
      </c>
      <c r="BL19" s="74">
        <f t="shared" si="60"/>
        <v>19.978884032053895</v>
      </c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6"/>
      <c r="CA19" s="76"/>
      <c r="CB19" s="76"/>
      <c r="CC19" s="76"/>
      <c r="CD19" s="76"/>
      <c r="CE19" s="76"/>
      <c r="CF19" s="76"/>
      <c r="CG19" s="76"/>
      <c r="CH19" s="76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6"/>
      <c r="DC19" s="76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6"/>
      <c r="DU19" s="76"/>
      <c r="DV19" s="76"/>
      <c r="DW19" s="76"/>
      <c r="DX19" s="76"/>
      <c r="DY19" s="76"/>
      <c r="DZ19" s="76"/>
      <c r="EA19" s="76"/>
      <c r="EB19" s="76"/>
      <c r="EC19" s="76"/>
      <c r="ED19" s="76"/>
      <c r="EE19" s="76"/>
      <c r="EF19" s="76"/>
      <c r="EG19" s="76"/>
      <c r="EH19" s="76"/>
      <c r="EI19" s="76"/>
      <c r="EJ19" s="76"/>
      <c r="EK19" s="76"/>
      <c r="EL19" s="76"/>
      <c r="EM19" s="76"/>
      <c r="EN19" s="76"/>
      <c r="EO19" s="76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6"/>
      <c r="FF19" s="76"/>
      <c r="FG19" s="76"/>
      <c r="FH19" s="76"/>
      <c r="FI19" s="76"/>
      <c r="FJ19" s="76"/>
      <c r="FK19" s="76"/>
      <c r="FL19" s="76"/>
      <c r="FM19" s="76"/>
      <c r="FN19" s="76"/>
      <c r="FO19" s="76"/>
      <c r="FP19" s="76"/>
      <c r="FQ19" s="76"/>
      <c r="FR19" s="76"/>
      <c r="FS19" s="76"/>
      <c r="FT19" s="76"/>
      <c r="FU19" s="76"/>
      <c r="FV19" s="76"/>
      <c r="FW19" s="76"/>
      <c r="FX19" s="76"/>
      <c r="FY19" s="76"/>
      <c r="FZ19" s="76"/>
      <c r="GA19" s="76"/>
      <c r="GB19" s="76"/>
      <c r="GC19" s="76"/>
      <c r="GD19" s="76"/>
      <c r="GE19" s="76"/>
      <c r="GF19" s="76"/>
      <c r="GG19" s="76"/>
    </row>
    <row r="20" spans="1:189" s="3" customFormat="1" ht="60" customHeight="1" x14ac:dyDescent="0.2">
      <c r="A20" s="78" t="s">
        <v>66</v>
      </c>
      <c r="B20" s="104">
        <v>850</v>
      </c>
      <c r="C20" s="79" t="s">
        <v>17</v>
      </c>
      <c r="D20" s="79" t="s">
        <v>22</v>
      </c>
      <c r="E20" s="80" t="s">
        <v>67</v>
      </c>
      <c r="F20" s="79" t="s">
        <v>24</v>
      </c>
      <c r="G20" s="81" t="s">
        <v>12</v>
      </c>
      <c r="H20" s="50">
        <f>K20+N20+Q20+T20+W20+Z20+AC20+AF20+AI20+AL20+AO20+AR20+AU20+AX20+BA20+BD20+BG20+BJ20</f>
        <v>6545</v>
      </c>
      <c r="I20" s="51">
        <f>L20+O20+R20+U20+X20+AA20+AD20+AG20+AJ20+AM20+AP20+AS20+AV20+AY20+BB20+BE20+BH20+BK20</f>
        <v>776.7</v>
      </c>
      <c r="J20" s="29">
        <f t="shared" si="42"/>
        <v>11.867074102368221</v>
      </c>
      <c r="K20" s="127">
        <v>588.6</v>
      </c>
      <c r="L20" s="128">
        <v>60.5</v>
      </c>
      <c r="M20" s="66">
        <f t="shared" si="43"/>
        <v>10.278627251104314</v>
      </c>
      <c r="N20" s="127">
        <v>279.8</v>
      </c>
      <c r="O20" s="128">
        <v>38.5</v>
      </c>
      <c r="P20" s="66">
        <f t="shared" si="44"/>
        <v>13.759828448892064</v>
      </c>
      <c r="Q20" s="127">
        <v>586.29999999999995</v>
      </c>
      <c r="R20" s="128">
        <v>70.7</v>
      </c>
      <c r="S20" s="66">
        <f t="shared" si="45"/>
        <v>12.058673034282792</v>
      </c>
      <c r="T20" s="127">
        <v>280.2</v>
      </c>
      <c r="U20" s="128">
        <v>45.5</v>
      </c>
      <c r="V20" s="66">
        <f t="shared" si="46"/>
        <v>16.238401142041401</v>
      </c>
      <c r="W20" s="127">
        <v>292.3</v>
      </c>
      <c r="X20" s="128">
        <v>49.5</v>
      </c>
      <c r="Y20" s="66">
        <f t="shared" si="47"/>
        <v>16.934656175162505</v>
      </c>
      <c r="Z20" s="127">
        <v>429.8</v>
      </c>
      <c r="AA20" s="128">
        <v>51.5</v>
      </c>
      <c r="AB20" s="66">
        <f t="shared" si="48"/>
        <v>11.98231735691019</v>
      </c>
      <c r="AC20" s="127">
        <v>240.9</v>
      </c>
      <c r="AD20" s="128">
        <v>29.5</v>
      </c>
      <c r="AE20" s="66">
        <f t="shared" si="49"/>
        <v>12.24574512245745</v>
      </c>
      <c r="AF20" s="127">
        <v>307.5</v>
      </c>
      <c r="AG20" s="128">
        <v>33.5</v>
      </c>
      <c r="AH20" s="66">
        <f t="shared" si="50"/>
        <v>10.894308943089431</v>
      </c>
      <c r="AI20" s="127">
        <v>156.5</v>
      </c>
      <c r="AJ20" s="128">
        <v>24</v>
      </c>
      <c r="AK20" s="66">
        <f t="shared" si="51"/>
        <v>15.335463258785943</v>
      </c>
      <c r="AL20" s="127">
        <v>244.9</v>
      </c>
      <c r="AM20" s="128">
        <v>37.5</v>
      </c>
      <c r="AN20" s="66">
        <f t="shared" si="52"/>
        <v>15.312372396896693</v>
      </c>
      <c r="AO20" s="127">
        <v>550.9</v>
      </c>
      <c r="AP20" s="128">
        <v>48.5</v>
      </c>
      <c r="AQ20" s="66">
        <f t="shared" si="53"/>
        <v>8.8037756398620441</v>
      </c>
      <c r="AR20" s="127">
        <v>405.6</v>
      </c>
      <c r="AS20" s="128">
        <v>75.5</v>
      </c>
      <c r="AT20" s="66">
        <f t="shared" si="54"/>
        <v>18.614398422090726</v>
      </c>
      <c r="AU20" s="127">
        <v>357.7</v>
      </c>
      <c r="AV20" s="128">
        <v>65.5</v>
      </c>
      <c r="AW20" s="66">
        <f t="shared" si="55"/>
        <v>18.311434162706178</v>
      </c>
      <c r="AX20" s="127">
        <v>290.60000000000002</v>
      </c>
      <c r="AY20" s="128">
        <v>38.5</v>
      </c>
      <c r="AZ20" s="66">
        <f t="shared" si="56"/>
        <v>13.248451479697177</v>
      </c>
      <c r="BA20" s="127">
        <v>595.9</v>
      </c>
      <c r="BB20" s="128">
        <v>33</v>
      </c>
      <c r="BC20" s="66">
        <f t="shared" si="57"/>
        <v>5.5378419197851994</v>
      </c>
      <c r="BD20" s="127">
        <v>707</v>
      </c>
      <c r="BE20" s="128">
        <v>51</v>
      </c>
      <c r="BF20" s="66">
        <f t="shared" si="58"/>
        <v>7.2135785007072144</v>
      </c>
      <c r="BG20" s="129">
        <v>230.5</v>
      </c>
      <c r="BH20" s="128">
        <v>24</v>
      </c>
      <c r="BI20" s="66">
        <f t="shared" si="59"/>
        <v>10.412147505422993</v>
      </c>
      <c r="BJ20" s="127"/>
      <c r="BK20" s="128"/>
      <c r="BL20" s="130" t="e">
        <f t="shared" si="60"/>
        <v>#DIV/0!</v>
      </c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</row>
    <row r="21" spans="1:189" s="3" customFormat="1" ht="45.75" customHeight="1" x14ac:dyDescent="0.2">
      <c r="A21" s="98" t="s">
        <v>69</v>
      </c>
      <c r="B21" s="104">
        <v>850</v>
      </c>
      <c r="C21" s="79" t="s">
        <v>17</v>
      </c>
      <c r="D21" s="79" t="s">
        <v>22</v>
      </c>
      <c r="E21" s="80" t="s">
        <v>68</v>
      </c>
      <c r="F21" s="79" t="s">
        <v>24</v>
      </c>
      <c r="G21" s="81" t="s">
        <v>12</v>
      </c>
      <c r="H21" s="50">
        <f t="shared" ref="H21:H24" si="61">K21+N21+Q21+T21+W21+Z21+AC21+AF21+AI21+AL21+AO21+AR21+AU21+AX21+BA21+BD21+BG21+BJ21</f>
        <v>723.6</v>
      </c>
      <c r="I21" s="51">
        <f t="shared" ref="I21:I24" si="62">L21+O21+R21+U21+X21+AA21+AD21+AG21+AJ21+AM21+AP21+AS21+AV21+AY21+BB21+BE21+BH21+BK21</f>
        <v>0</v>
      </c>
      <c r="J21" s="29">
        <f t="shared" si="42"/>
        <v>0</v>
      </c>
      <c r="K21" s="82"/>
      <c r="L21" s="83"/>
      <c r="M21" s="66" t="e">
        <f t="shared" si="43"/>
        <v>#DIV/0!</v>
      </c>
      <c r="N21" s="82"/>
      <c r="O21" s="83"/>
      <c r="P21" s="66" t="e">
        <f t="shared" si="44"/>
        <v>#DIV/0!</v>
      </c>
      <c r="Q21" s="82"/>
      <c r="R21" s="83"/>
      <c r="S21" s="66" t="e">
        <f t="shared" si="45"/>
        <v>#DIV/0!</v>
      </c>
      <c r="T21" s="82"/>
      <c r="U21" s="83"/>
      <c r="V21" s="66" t="e">
        <f t="shared" si="46"/>
        <v>#DIV/0!</v>
      </c>
      <c r="W21" s="82"/>
      <c r="X21" s="83"/>
      <c r="Y21" s="66" t="e">
        <f t="shared" si="47"/>
        <v>#DIV/0!</v>
      </c>
      <c r="Z21" s="82"/>
      <c r="AA21" s="83"/>
      <c r="AB21" s="66" t="e">
        <f t="shared" si="48"/>
        <v>#DIV/0!</v>
      </c>
      <c r="AC21" s="82"/>
      <c r="AD21" s="83"/>
      <c r="AE21" s="66" t="e">
        <f t="shared" si="49"/>
        <v>#DIV/0!</v>
      </c>
      <c r="AF21" s="82"/>
      <c r="AG21" s="83"/>
      <c r="AH21" s="66" t="e">
        <f t="shared" si="50"/>
        <v>#DIV/0!</v>
      </c>
      <c r="AI21" s="82"/>
      <c r="AJ21" s="83"/>
      <c r="AK21" s="66" t="e">
        <f t="shared" si="51"/>
        <v>#DIV/0!</v>
      </c>
      <c r="AL21" s="82"/>
      <c r="AM21" s="83"/>
      <c r="AN21" s="66" t="e">
        <f t="shared" si="52"/>
        <v>#DIV/0!</v>
      </c>
      <c r="AO21" s="82"/>
      <c r="AP21" s="83"/>
      <c r="AQ21" s="66" t="e">
        <f t="shared" si="53"/>
        <v>#DIV/0!</v>
      </c>
      <c r="AR21" s="82"/>
      <c r="AS21" s="83"/>
      <c r="AT21" s="66" t="e">
        <f t="shared" si="54"/>
        <v>#DIV/0!</v>
      </c>
      <c r="AU21" s="82"/>
      <c r="AV21" s="83"/>
      <c r="AW21" s="66" t="e">
        <f t="shared" si="55"/>
        <v>#DIV/0!</v>
      </c>
      <c r="AX21" s="82"/>
      <c r="AY21" s="83"/>
      <c r="AZ21" s="66" t="e">
        <f t="shared" si="56"/>
        <v>#DIV/0!</v>
      </c>
      <c r="BA21" s="82"/>
      <c r="BB21" s="83"/>
      <c r="BC21" s="66" t="e">
        <f t="shared" si="57"/>
        <v>#DIV/0!</v>
      </c>
      <c r="BD21" s="82"/>
      <c r="BE21" s="83"/>
      <c r="BF21" s="66" t="e">
        <f t="shared" si="58"/>
        <v>#DIV/0!</v>
      </c>
      <c r="BG21" s="60"/>
      <c r="BH21" s="83"/>
      <c r="BI21" s="66" t="e">
        <f t="shared" si="59"/>
        <v>#DIV/0!</v>
      </c>
      <c r="BJ21" s="127">
        <v>723.6</v>
      </c>
      <c r="BK21" s="128"/>
      <c r="BL21" s="84">
        <f t="shared" si="60"/>
        <v>0</v>
      </c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  <c r="FF21" s="35"/>
      <c r="FG21" s="35"/>
      <c r="FH21" s="35"/>
      <c r="FI21" s="35"/>
      <c r="FJ21" s="35"/>
      <c r="FK21" s="35"/>
      <c r="FL21" s="35"/>
      <c r="FM21" s="35"/>
      <c r="FN21" s="3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35"/>
      <c r="FZ21" s="35"/>
      <c r="GA21" s="35"/>
      <c r="GB21" s="35"/>
      <c r="GC21" s="35"/>
      <c r="GD21" s="35"/>
      <c r="GE21" s="35"/>
      <c r="GF21" s="35"/>
      <c r="GG21" s="35"/>
    </row>
    <row r="22" spans="1:189" s="3" customFormat="1" ht="50.25" customHeight="1" x14ac:dyDescent="0.2">
      <c r="A22" s="23" t="s">
        <v>71</v>
      </c>
      <c r="B22" s="100">
        <v>850</v>
      </c>
      <c r="C22" s="24" t="s">
        <v>16</v>
      </c>
      <c r="D22" s="24" t="s">
        <v>13</v>
      </c>
      <c r="E22" s="25" t="s">
        <v>72</v>
      </c>
      <c r="F22" s="24" t="s">
        <v>24</v>
      </c>
      <c r="G22" s="26" t="s">
        <v>12</v>
      </c>
      <c r="H22" s="50">
        <f t="shared" si="61"/>
        <v>16000</v>
      </c>
      <c r="I22" s="51">
        <f t="shared" si="62"/>
        <v>0</v>
      </c>
      <c r="J22" s="29">
        <f t="shared" si="42"/>
        <v>0</v>
      </c>
      <c r="K22" s="62"/>
      <c r="L22" s="63"/>
      <c r="M22" s="66" t="e">
        <f t="shared" si="43"/>
        <v>#DIV/0!</v>
      </c>
      <c r="N22" s="62">
        <v>5500</v>
      </c>
      <c r="O22" s="65"/>
      <c r="P22" s="66">
        <f t="shared" si="44"/>
        <v>0</v>
      </c>
      <c r="Q22" s="62"/>
      <c r="R22" s="65"/>
      <c r="S22" s="66" t="e">
        <f t="shared" si="45"/>
        <v>#DIV/0!</v>
      </c>
      <c r="T22" s="62"/>
      <c r="U22" s="65"/>
      <c r="V22" s="66" t="e">
        <f t="shared" si="46"/>
        <v>#DIV/0!</v>
      </c>
      <c r="W22" s="62"/>
      <c r="X22" s="65"/>
      <c r="Y22" s="66" t="e">
        <f t="shared" si="47"/>
        <v>#DIV/0!</v>
      </c>
      <c r="Z22" s="62"/>
      <c r="AA22" s="65"/>
      <c r="AB22" s="66" t="e">
        <f t="shared" si="48"/>
        <v>#DIV/0!</v>
      </c>
      <c r="AC22" s="62"/>
      <c r="AD22" s="65"/>
      <c r="AE22" s="66" t="e">
        <f t="shared" si="49"/>
        <v>#DIV/0!</v>
      </c>
      <c r="AF22" s="62"/>
      <c r="AG22" s="65"/>
      <c r="AH22" s="66" t="e">
        <f t="shared" si="50"/>
        <v>#DIV/0!</v>
      </c>
      <c r="AI22" s="62"/>
      <c r="AJ22" s="65"/>
      <c r="AK22" s="66" t="e">
        <f t="shared" si="51"/>
        <v>#DIV/0!</v>
      </c>
      <c r="AL22" s="62"/>
      <c r="AM22" s="65"/>
      <c r="AN22" s="66" t="e">
        <f t="shared" si="52"/>
        <v>#DIV/0!</v>
      </c>
      <c r="AO22" s="62"/>
      <c r="AP22" s="65"/>
      <c r="AQ22" s="66" t="e">
        <f t="shared" si="53"/>
        <v>#DIV/0!</v>
      </c>
      <c r="AR22" s="62"/>
      <c r="AS22" s="65"/>
      <c r="AT22" s="66" t="e">
        <f t="shared" si="54"/>
        <v>#DIV/0!</v>
      </c>
      <c r="AU22" s="62"/>
      <c r="AV22" s="65"/>
      <c r="AW22" s="66" t="e">
        <f t="shared" si="55"/>
        <v>#DIV/0!</v>
      </c>
      <c r="AX22" s="62"/>
      <c r="AY22" s="65"/>
      <c r="AZ22" s="66" t="e">
        <f t="shared" si="56"/>
        <v>#DIV/0!</v>
      </c>
      <c r="BA22" s="62"/>
      <c r="BB22" s="65"/>
      <c r="BC22" s="66" t="e">
        <f t="shared" si="57"/>
        <v>#DIV/0!</v>
      </c>
      <c r="BD22" s="62"/>
      <c r="BE22" s="65"/>
      <c r="BF22" s="61" t="e">
        <f t="shared" si="58"/>
        <v>#DIV/0!</v>
      </c>
      <c r="BG22" s="63"/>
      <c r="BH22" s="65"/>
      <c r="BI22" s="66" t="e">
        <f t="shared" si="59"/>
        <v>#DIV/0!</v>
      </c>
      <c r="BJ22" s="62">
        <v>10500</v>
      </c>
      <c r="BK22" s="65"/>
      <c r="BL22" s="84">
        <f t="shared" si="60"/>
        <v>0</v>
      </c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  <c r="FF22" s="35"/>
      <c r="FG22" s="35"/>
      <c r="FH22" s="35"/>
      <c r="FI22" s="35"/>
      <c r="FJ22" s="35"/>
      <c r="FK22" s="35"/>
      <c r="FL22" s="35"/>
      <c r="FM22" s="35"/>
      <c r="FN22" s="35"/>
      <c r="FO22" s="35"/>
      <c r="FP22" s="35"/>
      <c r="FQ22" s="35"/>
      <c r="FR22" s="35"/>
      <c r="FS22" s="35"/>
      <c r="FT22" s="35"/>
      <c r="FU22" s="35"/>
      <c r="FV22" s="35"/>
      <c r="FW22" s="35"/>
      <c r="FX22" s="35"/>
      <c r="FY22" s="35"/>
      <c r="FZ22" s="35"/>
      <c r="GA22" s="35"/>
      <c r="GB22" s="35"/>
      <c r="GC22" s="35"/>
      <c r="GD22" s="35"/>
      <c r="GE22" s="35"/>
      <c r="GF22" s="35"/>
      <c r="GG22" s="35"/>
    </row>
    <row r="23" spans="1:189" s="3" customFormat="1" ht="48" customHeight="1" x14ac:dyDescent="0.2">
      <c r="A23" s="96" t="s">
        <v>70</v>
      </c>
      <c r="B23" s="100">
        <v>850</v>
      </c>
      <c r="C23" s="79" t="s">
        <v>17</v>
      </c>
      <c r="D23" s="100">
        <v>12</v>
      </c>
      <c r="E23" s="25" t="s">
        <v>77</v>
      </c>
      <c r="F23" s="24" t="s">
        <v>24</v>
      </c>
      <c r="G23" s="26" t="s">
        <v>12</v>
      </c>
      <c r="H23" s="50">
        <f t="shared" si="61"/>
        <v>4160</v>
      </c>
      <c r="I23" s="51">
        <f t="shared" si="62"/>
        <v>0</v>
      </c>
      <c r="J23" s="29">
        <f t="shared" si="42"/>
        <v>0</v>
      </c>
      <c r="K23" s="62">
        <v>260</v>
      </c>
      <c r="L23" s="63"/>
      <c r="M23" s="66">
        <f t="shared" si="43"/>
        <v>0</v>
      </c>
      <c r="N23" s="62">
        <v>260</v>
      </c>
      <c r="O23" s="63"/>
      <c r="P23" s="66">
        <f t="shared" si="44"/>
        <v>0</v>
      </c>
      <c r="Q23" s="62">
        <v>260</v>
      </c>
      <c r="R23" s="63"/>
      <c r="S23" s="66">
        <f t="shared" si="45"/>
        <v>0</v>
      </c>
      <c r="T23" s="62">
        <v>260</v>
      </c>
      <c r="U23" s="63"/>
      <c r="V23" s="66">
        <f t="shared" si="46"/>
        <v>0</v>
      </c>
      <c r="W23" s="62">
        <v>260</v>
      </c>
      <c r="X23" s="63"/>
      <c r="Y23" s="66">
        <f t="shared" si="47"/>
        <v>0</v>
      </c>
      <c r="Z23" s="62">
        <v>260</v>
      </c>
      <c r="AA23" s="63"/>
      <c r="AB23" s="66">
        <f t="shared" si="48"/>
        <v>0</v>
      </c>
      <c r="AC23" s="62">
        <v>260</v>
      </c>
      <c r="AD23" s="63"/>
      <c r="AE23" s="66">
        <f t="shared" si="49"/>
        <v>0</v>
      </c>
      <c r="AF23" s="62">
        <v>260</v>
      </c>
      <c r="AG23" s="63"/>
      <c r="AH23" s="66">
        <f t="shared" si="50"/>
        <v>0</v>
      </c>
      <c r="AI23" s="62">
        <v>260</v>
      </c>
      <c r="AJ23" s="63"/>
      <c r="AK23" s="66">
        <f t="shared" si="51"/>
        <v>0</v>
      </c>
      <c r="AL23" s="62">
        <v>260</v>
      </c>
      <c r="AM23" s="63"/>
      <c r="AN23" s="66">
        <f t="shared" si="52"/>
        <v>0</v>
      </c>
      <c r="AO23" s="62">
        <v>260</v>
      </c>
      <c r="AP23" s="63"/>
      <c r="AQ23" s="66">
        <f t="shared" si="53"/>
        <v>0</v>
      </c>
      <c r="AR23" s="62"/>
      <c r="AS23" s="63"/>
      <c r="AT23" s="66" t="e">
        <f t="shared" si="54"/>
        <v>#DIV/0!</v>
      </c>
      <c r="AU23" s="62">
        <v>260</v>
      </c>
      <c r="AV23" s="63"/>
      <c r="AW23" s="66">
        <f t="shared" si="55"/>
        <v>0</v>
      </c>
      <c r="AX23" s="62">
        <v>260</v>
      </c>
      <c r="AY23" s="63"/>
      <c r="AZ23" s="66">
        <f t="shared" si="56"/>
        <v>0</v>
      </c>
      <c r="BA23" s="62">
        <v>260</v>
      </c>
      <c r="BB23" s="63"/>
      <c r="BC23" s="66">
        <f t="shared" si="57"/>
        <v>0</v>
      </c>
      <c r="BD23" s="62">
        <v>260</v>
      </c>
      <c r="BE23" s="63"/>
      <c r="BF23" s="66">
        <f t="shared" si="58"/>
        <v>0</v>
      </c>
      <c r="BG23" s="62">
        <v>260</v>
      </c>
      <c r="BH23" s="63"/>
      <c r="BI23" s="66">
        <f t="shared" si="59"/>
        <v>0</v>
      </c>
      <c r="BJ23" s="62"/>
      <c r="BK23" s="63"/>
      <c r="BL23" s="84" t="e">
        <f t="shared" si="60"/>
        <v>#DIV/0!</v>
      </c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</row>
    <row r="24" spans="1:189" s="3" customFormat="1" ht="71.25" customHeight="1" x14ac:dyDescent="0.2">
      <c r="A24" s="23" t="s">
        <v>73</v>
      </c>
      <c r="B24" s="100">
        <v>850</v>
      </c>
      <c r="C24" s="24" t="s">
        <v>16</v>
      </c>
      <c r="D24" s="24" t="s">
        <v>13</v>
      </c>
      <c r="E24" s="25" t="s">
        <v>74</v>
      </c>
      <c r="F24" s="24" t="s">
        <v>24</v>
      </c>
      <c r="G24" s="26" t="s">
        <v>12</v>
      </c>
      <c r="H24" s="50">
        <f t="shared" si="61"/>
        <v>2700</v>
      </c>
      <c r="I24" s="51">
        <f t="shared" si="62"/>
        <v>0</v>
      </c>
      <c r="J24" s="29">
        <f t="shared" si="42"/>
        <v>0</v>
      </c>
      <c r="K24" s="62">
        <v>540</v>
      </c>
      <c r="L24" s="63"/>
      <c r="M24" s="66">
        <f t="shared" si="43"/>
        <v>0</v>
      </c>
      <c r="N24" s="46">
        <v>255</v>
      </c>
      <c r="O24" s="48"/>
      <c r="P24" s="66">
        <f t="shared" si="44"/>
        <v>0</v>
      </c>
      <c r="Q24" s="46">
        <v>75</v>
      </c>
      <c r="R24" s="48"/>
      <c r="S24" s="66">
        <f t="shared" si="45"/>
        <v>0</v>
      </c>
      <c r="T24" s="62">
        <v>60</v>
      </c>
      <c r="U24" s="65"/>
      <c r="V24" s="66">
        <f t="shared" si="46"/>
        <v>0</v>
      </c>
      <c r="W24" s="62">
        <v>330</v>
      </c>
      <c r="X24" s="65"/>
      <c r="Y24" s="66">
        <f t="shared" si="47"/>
        <v>0</v>
      </c>
      <c r="Z24" s="62">
        <v>135</v>
      </c>
      <c r="AA24" s="65"/>
      <c r="AB24" s="66">
        <f t="shared" si="48"/>
        <v>0</v>
      </c>
      <c r="AC24" s="62">
        <v>15</v>
      </c>
      <c r="AD24" s="65"/>
      <c r="AE24" s="66">
        <f t="shared" si="49"/>
        <v>0</v>
      </c>
      <c r="AF24" s="62">
        <v>75</v>
      </c>
      <c r="AG24" s="65"/>
      <c r="AH24" s="66">
        <f t="shared" si="50"/>
        <v>0</v>
      </c>
      <c r="AI24" s="62">
        <v>30</v>
      </c>
      <c r="AJ24" s="65"/>
      <c r="AK24" s="66">
        <f t="shared" si="51"/>
        <v>0</v>
      </c>
      <c r="AL24" s="62">
        <v>90</v>
      </c>
      <c r="AM24" s="65"/>
      <c r="AN24" s="66">
        <f t="shared" si="52"/>
        <v>0</v>
      </c>
      <c r="AO24" s="62">
        <v>255</v>
      </c>
      <c r="AP24" s="65"/>
      <c r="AQ24" s="66">
        <f t="shared" si="53"/>
        <v>0</v>
      </c>
      <c r="AR24" s="62">
        <v>90</v>
      </c>
      <c r="AS24" s="65"/>
      <c r="AT24" s="66">
        <f t="shared" si="54"/>
        <v>0</v>
      </c>
      <c r="AU24" s="46">
        <v>150</v>
      </c>
      <c r="AV24" s="48"/>
      <c r="AW24" s="66">
        <f t="shared" si="55"/>
        <v>0</v>
      </c>
      <c r="AX24" s="46">
        <v>135</v>
      </c>
      <c r="AY24" s="48"/>
      <c r="AZ24" s="66">
        <f t="shared" si="56"/>
        <v>0</v>
      </c>
      <c r="BA24" s="62">
        <v>210</v>
      </c>
      <c r="BB24" s="65"/>
      <c r="BC24" s="66">
        <f t="shared" si="57"/>
        <v>0</v>
      </c>
      <c r="BD24" s="62">
        <v>165</v>
      </c>
      <c r="BE24" s="65"/>
      <c r="BF24" s="61">
        <f t="shared" si="58"/>
        <v>0</v>
      </c>
      <c r="BG24" s="47">
        <v>45</v>
      </c>
      <c r="BH24" s="48"/>
      <c r="BI24" s="66">
        <f t="shared" si="59"/>
        <v>0</v>
      </c>
      <c r="BJ24" s="62">
        <v>45</v>
      </c>
      <c r="BK24" s="65"/>
      <c r="BL24" s="61">
        <f t="shared" si="60"/>
        <v>0</v>
      </c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</row>
    <row r="25" spans="1:189" s="3" customFormat="1" ht="45.75" customHeight="1" thickBot="1" x14ac:dyDescent="0.25">
      <c r="A25" s="23" t="s">
        <v>76</v>
      </c>
      <c r="B25" s="104">
        <v>850</v>
      </c>
      <c r="C25" s="79" t="s">
        <v>17</v>
      </c>
      <c r="D25" s="79" t="s">
        <v>22</v>
      </c>
      <c r="E25" s="80" t="s">
        <v>75</v>
      </c>
      <c r="F25" s="79" t="s">
        <v>24</v>
      </c>
      <c r="G25" s="81" t="s">
        <v>12</v>
      </c>
      <c r="H25" s="50">
        <f t="shared" ref="H25" si="63">K25+N25+Q25+T25+W25+Z25+AC25+AF25+AI25+AL25+AO25+AR25+AU25+AX25+BA25+BD25+BG25+BJ25</f>
        <v>2683.4</v>
      </c>
      <c r="I25" s="51">
        <f t="shared" ref="I25" si="64">L25+O25+R25+U25+X25+AA25+AD25+AG25+AJ25+AM25+AP25+AS25+AV25+AY25+BB25+BE25+BH25+BK25</f>
        <v>0</v>
      </c>
      <c r="J25" s="29">
        <f t="shared" ref="J25" si="65">I25/H25*100</f>
        <v>0</v>
      </c>
      <c r="K25" s="82"/>
      <c r="L25" s="83"/>
      <c r="M25" s="66" t="e">
        <f t="shared" ref="M25" si="66">L25/K25*100</f>
        <v>#DIV/0!</v>
      </c>
      <c r="N25" s="82"/>
      <c r="O25" s="83"/>
      <c r="P25" s="66" t="e">
        <f t="shared" ref="P25" si="67">O25/N25*100</f>
        <v>#DIV/0!</v>
      </c>
      <c r="Q25" s="82"/>
      <c r="R25" s="83"/>
      <c r="S25" s="66" t="e">
        <f t="shared" ref="S25" si="68">R25/Q25*100</f>
        <v>#DIV/0!</v>
      </c>
      <c r="T25" s="82"/>
      <c r="U25" s="83"/>
      <c r="V25" s="66" t="e">
        <f t="shared" ref="V25" si="69">U25/T25*100</f>
        <v>#DIV/0!</v>
      </c>
      <c r="W25" s="82"/>
      <c r="X25" s="83"/>
      <c r="Y25" s="66" t="e">
        <f t="shared" ref="Y25" si="70">X25/W25*100</f>
        <v>#DIV/0!</v>
      </c>
      <c r="Z25" s="82"/>
      <c r="AA25" s="83"/>
      <c r="AB25" s="66" t="e">
        <f t="shared" ref="AB25" si="71">AA25/Z25*100</f>
        <v>#DIV/0!</v>
      </c>
      <c r="AC25" s="82"/>
      <c r="AD25" s="83"/>
      <c r="AE25" s="66" t="e">
        <f t="shared" ref="AE25" si="72">AD25/AC25*100</f>
        <v>#DIV/0!</v>
      </c>
      <c r="AF25" s="82"/>
      <c r="AG25" s="83"/>
      <c r="AH25" s="66" t="e">
        <f t="shared" ref="AH25" si="73">AG25/AF25*100</f>
        <v>#DIV/0!</v>
      </c>
      <c r="AI25" s="82"/>
      <c r="AJ25" s="83"/>
      <c r="AK25" s="66" t="e">
        <f t="shared" ref="AK25" si="74">AJ25/AI25*100</f>
        <v>#DIV/0!</v>
      </c>
      <c r="AL25" s="82"/>
      <c r="AM25" s="83"/>
      <c r="AN25" s="66" t="e">
        <f t="shared" ref="AN25" si="75">AM25/AL25*100</f>
        <v>#DIV/0!</v>
      </c>
      <c r="AO25" s="82"/>
      <c r="AP25" s="83"/>
      <c r="AQ25" s="66" t="e">
        <f t="shared" ref="AQ25" si="76">AP25/AO25*100</f>
        <v>#DIV/0!</v>
      </c>
      <c r="AR25" s="82"/>
      <c r="AS25" s="83"/>
      <c r="AT25" s="66" t="e">
        <f t="shared" ref="AT25" si="77">AS25/AR25*100</f>
        <v>#DIV/0!</v>
      </c>
      <c r="AU25" s="82"/>
      <c r="AV25" s="83"/>
      <c r="AW25" s="66" t="e">
        <f t="shared" ref="AW25" si="78">AV25/AU25*100</f>
        <v>#DIV/0!</v>
      </c>
      <c r="AX25" s="82"/>
      <c r="AY25" s="83"/>
      <c r="AZ25" s="66" t="e">
        <f t="shared" ref="AZ25" si="79">AY25/AX25*100</f>
        <v>#DIV/0!</v>
      </c>
      <c r="BA25" s="82"/>
      <c r="BB25" s="83"/>
      <c r="BC25" s="66" t="e">
        <f t="shared" ref="BC25" si="80">BB25/BA25*100</f>
        <v>#DIV/0!</v>
      </c>
      <c r="BD25" s="82"/>
      <c r="BE25" s="83"/>
      <c r="BF25" s="66" t="e">
        <f t="shared" ref="BF25" si="81">BE25/BD25*100</f>
        <v>#DIV/0!</v>
      </c>
      <c r="BG25" s="60"/>
      <c r="BH25" s="83"/>
      <c r="BI25" s="66" t="e">
        <f t="shared" ref="BI25" si="82">BH25/BG25*100</f>
        <v>#DIV/0!</v>
      </c>
      <c r="BJ25" s="127">
        <v>2683.4</v>
      </c>
      <c r="BK25" s="128"/>
      <c r="BL25" s="84">
        <f t="shared" ref="BL25" si="83">BK25/BJ25*100</f>
        <v>0</v>
      </c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</row>
    <row r="26" spans="1:189" s="3" customFormat="1" ht="28.5" customHeight="1" thickBot="1" x14ac:dyDescent="0.25">
      <c r="A26" s="85" t="s">
        <v>25</v>
      </c>
      <c r="B26" s="103"/>
      <c r="C26" s="68"/>
      <c r="D26" s="68"/>
      <c r="E26" s="69"/>
      <c r="F26" s="68"/>
      <c r="G26" s="70"/>
      <c r="H26" s="86">
        <f>SUM(H20:H25)</f>
        <v>32812</v>
      </c>
      <c r="I26" s="86">
        <f>SUM(I20:I25)</f>
        <v>776.7</v>
      </c>
      <c r="J26" s="87">
        <f t="shared" si="42"/>
        <v>2.3671217847129102</v>
      </c>
      <c r="K26" s="86">
        <f>SUM(K20:K25)</f>
        <v>1388.6</v>
      </c>
      <c r="L26" s="86">
        <f>SUM(L20:L25)</f>
        <v>60.5</v>
      </c>
      <c r="M26" s="88">
        <f t="shared" si="43"/>
        <v>4.356906236497192</v>
      </c>
      <c r="N26" s="86">
        <f>SUM(N20:N25)</f>
        <v>6294.8</v>
      </c>
      <c r="O26" s="86">
        <f>SUM(O20:O25)</f>
        <v>38.5</v>
      </c>
      <c r="P26" s="88">
        <f t="shared" si="44"/>
        <v>0.61161593696384309</v>
      </c>
      <c r="Q26" s="86">
        <f>SUM(Q20:Q25)</f>
        <v>921.3</v>
      </c>
      <c r="R26" s="86">
        <f>SUM(R20:R25)</f>
        <v>70.7</v>
      </c>
      <c r="S26" s="88">
        <f t="shared" si="45"/>
        <v>7.6739389992402041</v>
      </c>
      <c r="T26" s="86">
        <f>SUM(T20:T25)</f>
        <v>600.20000000000005</v>
      </c>
      <c r="U26" s="86">
        <f>SUM(U20:U25)</f>
        <v>45.5</v>
      </c>
      <c r="V26" s="88">
        <f t="shared" si="46"/>
        <v>7.5808063978673772</v>
      </c>
      <c r="W26" s="86">
        <f>SUM(W20:W25)</f>
        <v>882.3</v>
      </c>
      <c r="X26" s="86">
        <f>SUM(X20:X25)</f>
        <v>49.5</v>
      </c>
      <c r="Y26" s="88">
        <f t="shared" si="47"/>
        <v>5.610336620197212</v>
      </c>
      <c r="Z26" s="86">
        <f>SUM(Z20:Z25)</f>
        <v>824.8</v>
      </c>
      <c r="AA26" s="86">
        <f>SUM(AA20:AA25)</f>
        <v>51.5</v>
      </c>
      <c r="AB26" s="88">
        <f t="shared" si="48"/>
        <v>6.2439379243452962</v>
      </c>
      <c r="AC26" s="86">
        <f>SUM(AC20:AC25)</f>
        <v>515.9</v>
      </c>
      <c r="AD26" s="86">
        <f>SUM(AD20:AD25)</f>
        <v>29.5</v>
      </c>
      <c r="AE26" s="88">
        <f t="shared" si="49"/>
        <v>5.7181624345803455</v>
      </c>
      <c r="AF26" s="86">
        <f>SUM(AF20:AF25)</f>
        <v>642.5</v>
      </c>
      <c r="AG26" s="86">
        <f>SUM(AG20:AG25)</f>
        <v>33.5</v>
      </c>
      <c r="AH26" s="88">
        <f t="shared" si="50"/>
        <v>5.2140077821011674</v>
      </c>
      <c r="AI26" s="86">
        <f>SUM(AI20:AI25)</f>
        <v>446.5</v>
      </c>
      <c r="AJ26" s="86">
        <f>SUM(AJ20:AJ25)</f>
        <v>24</v>
      </c>
      <c r="AK26" s="88">
        <f t="shared" si="51"/>
        <v>5.3751399776035829</v>
      </c>
      <c r="AL26" s="86">
        <f>SUM(AL20:AL25)</f>
        <v>594.9</v>
      </c>
      <c r="AM26" s="86">
        <f>SUM(AM20:AM25)</f>
        <v>37.5</v>
      </c>
      <c r="AN26" s="88">
        <f t="shared" si="52"/>
        <v>6.3035804336863341</v>
      </c>
      <c r="AO26" s="86">
        <f>SUM(AO20:AO25)</f>
        <v>1065.9000000000001</v>
      </c>
      <c r="AP26" s="86">
        <f>SUM(AP20:AP25)</f>
        <v>48.5</v>
      </c>
      <c r="AQ26" s="88">
        <f t="shared" si="53"/>
        <v>4.5501454170184816</v>
      </c>
      <c r="AR26" s="86">
        <f>SUM(AR20:AR25)</f>
        <v>495.6</v>
      </c>
      <c r="AS26" s="86">
        <f>SUM(AS20:AS25)</f>
        <v>75.5</v>
      </c>
      <c r="AT26" s="88">
        <f t="shared" si="54"/>
        <v>15.234059725585148</v>
      </c>
      <c r="AU26" s="86">
        <f>SUM(AU20:AU25)</f>
        <v>767.7</v>
      </c>
      <c r="AV26" s="86">
        <f>SUM(AV20:AV25)</f>
        <v>65.5</v>
      </c>
      <c r="AW26" s="88">
        <f t="shared" si="55"/>
        <v>8.5319786374886029</v>
      </c>
      <c r="AX26" s="86">
        <f>SUM(AX20:AX25)</f>
        <v>685.6</v>
      </c>
      <c r="AY26" s="86">
        <f>SUM(AY20:AY25)</f>
        <v>38.5</v>
      </c>
      <c r="AZ26" s="88">
        <f t="shared" si="56"/>
        <v>5.615519253208868</v>
      </c>
      <c r="BA26" s="86">
        <f>SUM(BA20:BA25)</f>
        <v>1065.9000000000001</v>
      </c>
      <c r="BB26" s="86">
        <f>SUM(BB20:BB25)</f>
        <v>33</v>
      </c>
      <c r="BC26" s="88">
        <f t="shared" si="57"/>
        <v>3.0959752321981422</v>
      </c>
      <c r="BD26" s="86">
        <f>SUM(BD20:BD25)</f>
        <v>1132</v>
      </c>
      <c r="BE26" s="86">
        <f>SUM(BE20:BE25)</f>
        <v>51</v>
      </c>
      <c r="BF26" s="88">
        <f t="shared" si="58"/>
        <v>4.5053003533568905</v>
      </c>
      <c r="BG26" s="86">
        <f>SUM(BG20:BG25)</f>
        <v>535.5</v>
      </c>
      <c r="BH26" s="86">
        <f>SUM(BH20:BH25)</f>
        <v>24</v>
      </c>
      <c r="BI26" s="89">
        <f t="shared" si="59"/>
        <v>4.4817927170868348</v>
      </c>
      <c r="BJ26" s="86">
        <f>SUM(BJ20:BJ25)</f>
        <v>13952</v>
      </c>
      <c r="BK26" s="86">
        <f>SUM(BK20:BK25)</f>
        <v>0</v>
      </c>
      <c r="BL26" s="88">
        <f t="shared" si="60"/>
        <v>0</v>
      </c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</row>
    <row r="27" spans="1:189" s="3" customFormat="1" ht="31.5" customHeight="1" thickBot="1" x14ac:dyDescent="0.25">
      <c r="A27" s="90" t="s">
        <v>26</v>
      </c>
      <c r="B27" s="99"/>
      <c r="C27" s="11"/>
      <c r="D27" s="11"/>
      <c r="E27" s="12"/>
      <c r="F27" s="11"/>
      <c r="G27" s="13"/>
      <c r="H27" s="71">
        <f>H6+H12+H19+H26</f>
        <v>326760.30000000005</v>
      </c>
      <c r="I27" s="71">
        <f>I6+I12+I19+I26</f>
        <v>63169.5</v>
      </c>
      <c r="J27" s="73">
        <f t="shared" si="42"/>
        <v>19.332060840928346</v>
      </c>
      <c r="K27" s="71">
        <f>K6+K12+K19+K26</f>
        <v>6424.8000000000011</v>
      </c>
      <c r="L27" s="71">
        <f>L6+L12+L19+L26</f>
        <v>1125</v>
      </c>
      <c r="M27" s="74">
        <f t="shared" si="43"/>
        <v>17.510272693313407</v>
      </c>
      <c r="N27" s="71">
        <f>N6+N12+N19+N26</f>
        <v>14845.099999999999</v>
      </c>
      <c r="O27" s="71">
        <f>O6+O12+O19+O26</f>
        <v>3056.2</v>
      </c>
      <c r="P27" s="73">
        <f t="shared" si="44"/>
        <v>20.587264484577403</v>
      </c>
      <c r="Q27" s="71">
        <f>Q6+Q12+Q19+Q26</f>
        <v>3656</v>
      </c>
      <c r="R27" s="71">
        <f>R6+R12+R19+R26</f>
        <v>851.40000000000009</v>
      </c>
      <c r="S27" s="73">
        <f t="shared" si="45"/>
        <v>23.287746170678339</v>
      </c>
      <c r="T27" s="71">
        <f>T6+T12+T19+T26</f>
        <v>6033.5999999999995</v>
      </c>
      <c r="U27" s="71">
        <f>U6+U12+U19+U26</f>
        <v>2073.4</v>
      </c>
      <c r="V27" s="73">
        <f t="shared" si="46"/>
        <v>34.364226995491912</v>
      </c>
      <c r="W27" s="71">
        <f>W6+W12+W19+W26</f>
        <v>4390.7</v>
      </c>
      <c r="X27" s="71">
        <f>X6+X12+X19+X26</f>
        <v>1064.8499999999999</v>
      </c>
      <c r="Y27" s="73">
        <f t="shared" si="47"/>
        <v>24.252397112077801</v>
      </c>
      <c r="Z27" s="71">
        <f>Z6+Z12+Z19+Z26</f>
        <v>5707.4000000000005</v>
      </c>
      <c r="AA27" s="71">
        <f>AA6+AA12+AA19+AA26</f>
        <v>1327.8000000000002</v>
      </c>
      <c r="AB27" s="73">
        <f t="shared" si="48"/>
        <v>23.264533763184637</v>
      </c>
      <c r="AC27" s="71">
        <f>AC6+AC12+AC19+AC26</f>
        <v>2762.7000000000003</v>
      </c>
      <c r="AD27" s="71">
        <f>AD6+AD12+AD19+AD26</f>
        <v>587.20000000000005</v>
      </c>
      <c r="AE27" s="73">
        <f t="shared" si="49"/>
        <v>21.254569804901003</v>
      </c>
      <c r="AF27" s="71">
        <f>AF6+AF12+AF19+AF26</f>
        <v>3108.4</v>
      </c>
      <c r="AG27" s="71">
        <f>AG6+AG12+AG19+AG26</f>
        <v>646.09999999999991</v>
      </c>
      <c r="AH27" s="73">
        <f t="shared" si="50"/>
        <v>20.785613177197266</v>
      </c>
      <c r="AI27" s="71">
        <f>AI6+AI12+AI19+AI26</f>
        <v>3490.5</v>
      </c>
      <c r="AJ27" s="71">
        <f>AJ6+AJ12+AJ19+AJ26</f>
        <v>781</v>
      </c>
      <c r="AK27" s="73">
        <f t="shared" si="51"/>
        <v>22.375017905744162</v>
      </c>
      <c r="AL27" s="71">
        <f>AL6+AL12+AL19+AL26</f>
        <v>3166.2000000000003</v>
      </c>
      <c r="AM27" s="71">
        <f>AM6+AM12+AM19+AM26</f>
        <v>737.19999999999993</v>
      </c>
      <c r="AN27" s="73">
        <f t="shared" si="52"/>
        <v>23.283431242498889</v>
      </c>
      <c r="AO27" s="71">
        <f>AO6+AO12+AO19+AO26</f>
        <v>6095.5</v>
      </c>
      <c r="AP27" s="71">
        <f>AP6+AP12+AP19+AP26</f>
        <v>1297.7</v>
      </c>
      <c r="AQ27" s="73">
        <f t="shared" si="53"/>
        <v>21.289475842834879</v>
      </c>
      <c r="AR27" s="71">
        <f>AR6+AR12+AR19+AR26</f>
        <v>5432.5999999999995</v>
      </c>
      <c r="AS27" s="71">
        <f>AS6+AS12+AS19+AS26</f>
        <v>1430.8</v>
      </c>
      <c r="AT27" s="73">
        <f t="shared" si="54"/>
        <v>26.337297058498692</v>
      </c>
      <c r="AU27" s="71">
        <f>AU6+AU12+AU19+AU26</f>
        <v>3009.2</v>
      </c>
      <c r="AV27" s="71">
        <f>AV6+AV12+AV19+AV26</f>
        <v>566.20000000000005</v>
      </c>
      <c r="AW27" s="73">
        <f t="shared" si="55"/>
        <v>18.815632061677526</v>
      </c>
      <c r="AX27" s="71">
        <f>AX6+AX12+AX19+AX26</f>
        <v>4521.1000000000004</v>
      </c>
      <c r="AY27" s="71">
        <f>AY6+AY12+AY19+AY26</f>
        <v>992.1</v>
      </c>
      <c r="AZ27" s="73">
        <f t="shared" si="56"/>
        <v>21.943774745084159</v>
      </c>
      <c r="BA27" s="71">
        <f>BA6+BA12+BA19+BA26</f>
        <v>4518.7000000000007</v>
      </c>
      <c r="BB27" s="71">
        <f>BB6+BB12+BB19+BB26</f>
        <v>714.59999999999991</v>
      </c>
      <c r="BC27" s="73">
        <f t="shared" si="57"/>
        <v>15.814282868966734</v>
      </c>
      <c r="BD27" s="71">
        <f>BD6+BD12+BD19+BD26</f>
        <v>4592.1000000000004</v>
      </c>
      <c r="BE27" s="71">
        <f>BE6+BE12+BE19+BE26</f>
        <v>1046.6500000000001</v>
      </c>
      <c r="BF27" s="73">
        <f t="shared" si="58"/>
        <v>22.792404346595241</v>
      </c>
      <c r="BG27" s="71">
        <f>BG6+BG12+BG19+BG26</f>
        <v>2962.3</v>
      </c>
      <c r="BH27" s="71">
        <f>BH6+BH12+BH19+BH26</f>
        <v>625.1</v>
      </c>
      <c r="BI27" s="91">
        <f t="shared" si="59"/>
        <v>21.101846538162913</v>
      </c>
      <c r="BJ27" s="71">
        <f>BJ6+BJ12+BJ19+BJ26</f>
        <v>242043.4</v>
      </c>
      <c r="BK27" s="71">
        <f>BK6+BK12+BK19+BK26</f>
        <v>44246.2</v>
      </c>
      <c r="BL27" s="73">
        <f t="shared" si="60"/>
        <v>18.280275355576727</v>
      </c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</row>
  </sheetData>
  <autoFilter ref="A3:GG27"/>
  <mergeCells count="83">
    <mergeCell ref="S4:S5"/>
    <mergeCell ref="T4:T5"/>
    <mergeCell ref="A1:H1"/>
    <mergeCell ref="A3:A5"/>
    <mergeCell ref="B3:B5"/>
    <mergeCell ref="C3:C5"/>
    <mergeCell ref="D3:D5"/>
    <mergeCell ref="E3:E5"/>
    <mergeCell ref="F3:F5"/>
    <mergeCell ref="G3:G5"/>
    <mergeCell ref="H3:H5"/>
    <mergeCell ref="BG3:BI3"/>
    <mergeCell ref="BJ3:BL3"/>
    <mergeCell ref="I3:I5"/>
    <mergeCell ref="J3:J5"/>
    <mergeCell ref="K3:M3"/>
    <mergeCell ref="N3:P3"/>
    <mergeCell ref="Q3:S3"/>
    <mergeCell ref="T3:V3"/>
    <mergeCell ref="K4:K5"/>
    <mergeCell ref="L4:L5"/>
    <mergeCell ref="M4:M5"/>
    <mergeCell ref="N4:N5"/>
    <mergeCell ref="O4:O5"/>
    <mergeCell ref="P4:P5"/>
    <mergeCell ref="Q4:Q5"/>
    <mergeCell ref="R4:R5"/>
    <mergeCell ref="BD3:BF3"/>
    <mergeCell ref="W3:Y3"/>
    <mergeCell ref="Z3:AB3"/>
    <mergeCell ref="AC3:AE3"/>
    <mergeCell ref="AF3:AH3"/>
    <mergeCell ref="AI3:AK3"/>
    <mergeCell ref="AL3:AN3"/>
    <mergeCell ref="AO3:AQ3"/>
    <mergeCell ref="AR3:AT3"/>
    <mergeCell ref="AU3:AW3"/>
    <mergeCell ref="AX3:AZ3"/>
    <mergeCell ref="BA3:BC3"/>
    <mergeCell ref="AF4:AF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R4:AR5"/>
    <mergeCell ref="AG4:AG5"/>
    <mergeCell ref="AH4:AH5"/>
    <mergeCell ref="AI4:AI5"/>
    <mergeCell ref="AJ4:AJ5"/>
    <mergeCell ref="AK4:AK5"/>
    <mergeCell ref="AL4:AL5"/>
    <mergeCell ref="AM4:AM5"/>
    <mergeCell ref="AN4:AN5"/>
    <mergeCell ref="AO4:AO5"/>
    <mergeCell ref="AP4:AP5"/>
    <mergeCell ref="AQ4:AQ5"/>
    <mergeCell ref="BD4:BD5"/>
    <mergeCell ref="AS4:AS5"/>
    <mergeCell ref="AT4:AT5"/>
    <mergeCell ref="AU4:AU5"/>
    <mergeCell ref="AV4:AV5"/>
    <mergeCell ref="AW4:AW5"/>
    <mergeCell ref="AX4:AX5"/>
    <mergeCell ref="AY4:AY5"/>
    <mergeCell ref="AZ4:AZ5"/>
    <mergeCell ref="BA4:BA5"/>
    <mergeCell ref="BB4:BB5"/>
    <mergeCell ref="BC4:BC5"/>
    <mergeCell ref="BK4:BK5"/>
    <mergeCell ref="BL4:BL5"/>
    <mergeCell ref="BE4:BE5"/>
    <mergeCell ref="BF4:BF5"/>
    <mergeCell ref="BG4:BG5"/>
    <mergeCell ref="BH4:BH5"/>
    <mergeCell ref="BI4:BI5"/>
    <mergeCell ref="BJ4:BJ5"/>
  </mergeCells>
  <pageMargins left="0" right="0" top="0" bottom="0" header="0" footer="0"/>
  <pageSetup paperSize="9" scale="1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2022 план</vt:lpstr>
      <vt:lpstr>'2022 план'!Заголовки_для_печати</vt:lpstr>
      <vt:lpstr>'2022 план'!Область_печати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Вервейко Ирина Николаевна</dc:creator>
  <cp:lastModifiedBy>Рабочий</cp:lastModifiedBy>
  <dcterms:created xsi:type="dcterms:W3CDTF">2022-05-20T13:40:12Z</dcterms:created>
  <dcterms:modified xsi:type="dcterms:W3CDTF">2022-05-27T13:53:37Z</dcterms:modified>
</cp:coreProperties>
</file>