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30" windowWidth="14940" windowHeight="9090"/>
  </bookViews>
  <sheets>
    <sheet name="прил.6" sheetId="3" r:id="rId1"/>
  </sheets>
  <definedNames>
    <definedName name="_xlnm.Print_Titles" localSheetId="0">прил.6!$9:$9</definedName>
  </definedNames>
  <calcPr calcId="125725"/>
</workbook>
</file>

<file path=xl/calcChain.xml><?xml version="1.0" encoding="utf-8"?>
<calcChain xmlns="http://schemas.openxmlformats.org/spreadsheetml/2006/main">
  <c r="G431" i="3"/>
  <c r="G430" s="1"/>
  <c r="G428"/>
  <c r="G424"/>
  <c r="G419"/>
  <c r="G418" s="1"/>
  <c r="G416"/>
  <c r="G415" s="1"/>
  <c r="G410"/>
  <c r="G409" s="1"/>
  <c r="G406"/>
  <c r="G405" s="1"/>
  <c r="G403"/>
  <c r="G402" s="1"/>
  <c r="G399"/>
  <c r="G397"/>
  <c r="G395"/>
  <c r="G390"/>
  <c r="G387"/>
  <c r="G385"/>
  <c r="G381"/>
  <c r="G377"/>
  <c r="G375"/>
  <c r="G374" s="1"/>
  <c r="G371"/>
  <c r="G369"/>
  <c r="G366"/>
  <c r="G362"/>
  <c r="G361" s="1"/>
  <c r="G358"/>
  <c r="G357" s="1"/>
  <c r="G355"/>
  <c r="G351"/>
  <c r="G348"/>
  <c r="G347" s="1"/>
  <c r="G344"/>
  <c r="G343" s="1"/>
  <c r="G341"/>
  <c r="G339"/>
  <c r="G337"/>
  <c r="G335"/>
  <c r="G331"/>
  <c r="G325"/>
  <c r="G321"/>
  <c r="G317"/>
  <c r="G314"/>
  <c r="G309"/>
  <c r="G306"/>
  <c r="G303"/>
  <c r="G299"/>
  <c r="G295"/>
  <c r="G287"/>
  <c r="G286" s="1"/>
  <c r="G283"/>
  <c r="G279" s="1"/>
  <c r="G280"/>
  <c r="G277"/>
  <c r="G274"/>
  <c r="G269"/>
  <c r="G265"/>
  <c r="G261"/>
  <c r="G255"/>
  <c r="G254" s="1"/>
  <c r="G252"/>
  <c r="G250"/>
  <c r="G248"/>
  <c r="G245"/>
  <c r="G241"/>
  <c r="G238"/>
  <c r="G235"/>
  <c r="G234" s="1"/>
  <c r="G228"/>
  <c r="G226"/>
  <c r="G223"/>
  <c r="G220"/>
  <c r="G217"/>
  <c r="G216" s="1"/>
  <c r="G213"/>
  <c r="G203"/>
  <c r="G187"/>
  <c r="G183"/>
  <c r="G182" s="1"/>
  <c r="G154"/>
  <c r="G138"/>
  <c r="G133"/>
  <c r="G129"/>
  <c r="G122"/>
  <c r="G119"/>
  <c r="G116"/>
  <c r="G112"/>
  <c r="G107"/>
  <c r="G101"/>
  <c r="G100" s="1"/>
  <c r="G97"/>
  <c r="G96" s="1"/>
  <c r="G93"/>
  <c r="G90"/>
  <c r="G87"/>
  <c r="G83"/>
  <c r="G74"/>
  <c r="G65"/>
  <c r="G62"/>
  <c r="G59"/>
  <c r="G52"/>
  <c r="G50"/>
  <c r="G46"/>
  <c r="G42"/>
  <c r="G39"/>
  <c r="G36"/>
  <c r="G35" s="1"/>
  <c r="G33"/>
  <c r="G32" s="1"/>
  <c r="G29"/>
  <c r="G28" s="1"/>
  <c r="G26"/>
  <c r="G19" s="1"/>
  <c r="G20"/>
  <c r="G17"/>
  <c r="G15"/>
  <c r="G12"/>
  <c r="G11" s="1"/>
  <c r="G316" l="1"/>
  <c r="G334"/>
  <c r="G333" s="1"/>
  <c r="G237"/>
  <c r="G14"/>
  <c r="G365"/>
  <c r="G364" s="1"/>
  <c r="G298"/>
  <c r="G297" s="1"/>
  <c r="G260"/>
  <c r="G259" s="1"/>
  <c r="G350"/>
  <c r="G423"/>
  <c r="G422" s="1"/>
  <c r="G38"/>
  <c r="G186"/>
  <c r="G394"/>
  <c r="G393" s="1"/>
  <c r="G106"/>
  <c r="G268"/>
  <c r="G45"/>
  <c r="G64"/>
  <c r="G137"/>
  <c r="G136" s="1"/>
  <c r="G324"/>
  <c r="G86"/>
  <c r="G115"/>
  <c r="G305"/>
  <c r="G346"/>
  <c r="G401"/>
  <c r="G121"/>
  <c r="G10"/>
  <c r="G408"/>
  <c r="G44" l="1"/>
  <c r="G114"/>
  <c r="G476" s="1"/>
  <c r="I383" l="1"/>
  <c r="H383"/>
  <c r="F395"/>
  <c r="F397"/>
  <c r="I397" s="1"/>
  <c r="F399"/>
  <c r="H399" s="1"/>
  <c r="H395"/>
  <c r="F403"/>
  <c r="F402" s="1"/>
  <c r="I402" s="1"/>
  <c r="F406"/>
  <c r="H406" s="1"/>
  <c r="F371"/>
  <c r="F369"/>
  <c r="H369" s="1"/>
  <c r="F366"/>
  <c r="F377"/>
  <c r="H377" s="1"/>
  <c r="F375"/>
  <c r="I375" s="1"/>
  <c r="F385"/>
  <c r="H385" s="1"/>
  <c r="F381"/>
  <c r="H381" s="1"/>
  <c r="F387"/>
  <c r="I387" s="1"/>
  <c r="F390"/>
  <c r="F410"/>
  <c r="F409" s="1"/>
  <c r="F416"/>
  <c r="F415" s="1"/>
  <c r="F419"/>
  <c r="H419" s="1"/>
  <c r="F428"/>
  <c r="H428" s="1"/>
  <c r="F424"/>
  <c r="F431"/>
  <c r="H431" s="1"/>
  <c r="F362"/>
  <c r="H362" s="1"/>
  <c r="F358"/>
  <c r="H358" s="1"/>
  <c r="F355"/>
  <c r="H355" s="1"/>
  <c r="F351"/>
  <c r="F347"/>
  <c r="H347" s="1"/>
  <c r="F348"/>
  <c r="H348" s="1"/>
  <c r="F335"/>
  <c r="H335" s="1"/>
  <c r="F337"/>
  <c r="H337" s="1"/>
  <c r="F339"/>
  <c r="I339" s="1"/>
  <c r="F341"/>
  <c r="H341" s="1"/>
  <c r="F344"/>
  <c r="F343" s="1"/>
  <c r="F331"/>
  <c r="H331" s="1"/>
  <c r="F325"/>
  <c r="I325" s="1"/>
  <c r="F321"/>
  <c r="I321" s="1"/>
  <c r="F317"/>
  <c r="H317" s="1"/>
  <c r="F314"/>
  <c r="F309"/>
  <c r="I309" s="1"/>
  <c r="F306"/>
  <c r="F303"/>
  <c r="I303" s="1"/>
  <c r="F299"/>
  <c r="I299" s="1"/>
  <c r="I331"/>
  <c r="I306"/>
  <c r="H306"/>
  <c r="F295"/>
  <c r="H295" s="1"/>
  <c r="F287"/>
  <c r="H287" s="1"/>
  <c r="F283"/>
  <c r="H283" s="1"/>
  <c r="F280"/>
  <c r="H280" s="1"/>
  <c r="F277"/>
  <c r="F274"/>
  <c r="H274" s="1"/>
  <c r="F269"/>
  <c r="H269" s="1"/>
  <c r="F265"/>
  <c r="H265" s="1"/>
  <c r="F261"/>
  <c r="I261" s="1"/>
  <c r="F255"/>
  <c r="H255" s="1"/>
  <c r="F252"/>
  <c r="H252" s="1"/>
  <c r="F250"/>
  <c r="H250" s="1"/>
  <c r="F248"/>
  <c r="I248" s="1"/>
  <c r="F245"/>
  <c r="F241"/>
  <c r="H241" s="1"/>
  <c r="F238"/>
  <c r="H238" s="1"/>
  <c r="F234"/>
  <c r="I234" s="1"/>
  <c r="F235"/>
  <c r="H235" s="1"/>
  <c r="F228"/>
  <c r="H228" s="1"/>
  <c r="F226"/>
  <c r="H226" s="1"/>
  <c r="H220"/>
  <c r="F220"/>
  <c r="I220" s="1"/>
  <c r="F223"/>
  <c r="H223" s="1"/>
  <c r="F217"/>
  <c r="F213"/>
  <c r="H213" s="1"/>
  <c r="F203"/>
  <c r="F187"/>
  <c r="H187" s="1"/>
  <c r="F182"/>
  <c r="I182" s="1"/>
  <c r="F183"/>
  <c r="H183" s="1"/>
  <c r="F154"/>
  <c r="H154" s="1"/>
  <c r="F138"/>
  <c r="H138" s="1"/>
  <c r="F133"/>
  <c r="H133" s="1"/>
  <c r="F129"/>
  <c r="H129" s="1"/>
  <c r="F122"/>
  <c r="F119"/>
  <c r="I119" s="1"/>
  <c r="F116"/>
  <c r="H116" s="1"/>
  <c r="H325" l="1"/>
  <c r="I335"/>
  <c r="H321"/>
  <c r="F324"/>
  <c r="H324" s="1"/>
  <c r="I347"/>
  <c r="F423"/>
  <c r="H423" s="1"/>
  <c r="I317"/>
  <c r="F350"/>
  <c r="H403"/>
  <c r="F121"/>
  <c r="I121" s="1"/>
  <c r="H303"/>
  <c r="F305"/>
  <c r="I424"/>
  <c r="F365"/>
  <c r="H365" s="1"/>
  <c r="I129"/>
  <c r="H182"/>
  <c r="I252"/>
  <c r="F260"/>
  <c r="H260" s="1"/>
  <c r="H299"/>
  <c r="F298"/>
  <c r="I298" s="1"/>
  <c r="I341"/>
  <c r="H424"/>
  <c r="H387"/>
  <c r="F394"/>
  <c r="F393" s="1"/>
  <c r="F316"/>
  <c r="H316" s="1"/>
  <c r="I351"/>
  <c r="H350"/>
  <c r="I350"/>
  <c r="F422"/>
  <c r="H422" s="1"/>
  <c r="H305"/>
  <c r="I305"/>
  <c r="H343"/>
  <c r="I343"/>
  <c r="F216"/>
  <c r="I116"/>
  <c r="F137"/>
  <c r="H137" s="1"/>
  <c r="H339"/>
  <c r="H119"/>
  <c r="F186"/>
  <c r="I223"/>
  <c r="H234"/>
  <c r="H248"/>
  <c r="I250"/>
  <c r="F254"/>
  <c r="F268"/>
  <c r="I283"/>
  <c r="H298"/>
  <c r="I344"/>
  <c r="H344"/>
  <c r="F361"/>
  <c r="I371"/>
  <c r="F405"/>
  <c r="F401" s="1"/>
  <c r="H397"/>
  <c r="I395"/>
  <c r="F115"/>
  <c r="I255"/>
  <c r="F279"/>
  <c r="F334"/>
  <c r="I428"/>
  <c r="F237"/>
  <c r="F286"/>
  <c r="I286" s="1"/>
  <c r="I324"/>
  <c r="H351"/>
  <c r="F357"/>
  <c r="F430"/>
  <c r="F418"/>
  <c r="I385"/>
  <c r="F374"/>
  <c r="I381"/>
  <c r="H393"/>
  <c r="H394"/>
  <c r="I393"/>
  <c r="I399"/>
  <c r="H402"/>
  <c r="I403"/>
  <c r="I406"/>
  <c r="H371"/>
  <c r="I369"/>
  <c r="H366"/>
  <c r="I366"/>
  <c r="I377"/>
  <c r="H375"/>
  <c r="H390"/>
  <c r="I390"/>
  <c r="H409"/>
  <c r="I409"/>
  <c r="I410"/>
  <c r="H410"/>
  <c r="I415"/>
  <c r="H415"/>
  <c r="I416"/>
  <c r="H416"/>
  <c r="I419"/>
  <c r="I431"/>
  <c r="I362"/>
  <c r="I358"/>
  <c r="I355"/>
  <c r="I348"/>
  <c r="I337"/>
  <c r="I316"/>
  <c r="H309"/>
  <c r="I295"/>
  <c r="I287"/>
  <c r="I280"/>
  <c r="I277"/>
  <c r="H277"/>
  <c r="I274"/>
  <c r="I269"/>
  <c r="I265"/>
  <c r="H261"/>
  <c r="H245"/>
  <c r="I245"/>
  <c r="I241"/>
  <c r="I238"/>
  <c r="I235"/>
  <c r="I228"/>
  <c r="I226"/>
  <c r="H217"/>
  <c r="I217"/>
  <c r="I213"/>
  <c r="H203"/>
  <c r="I203"/>
  <c r="I187"/>
  <c r="I183"/>
  <c r="I154"/>
  <c r="I138"/>
  <c r="I133"/>
  <c r="H122"/>
  <c r="I122"/>
  <c r="I115"/>
  <c r="F107"/>
  <c r="I107" s="1"/>
  <c r="F112"/>
  <c r="H112" s="1"/>
  <c r="F101"/>
  <c r="F100" s="1"/>
  <c r="H100" s="1"/>
  <c r="F97"/>
  <c r="F96" s="1"/>
  <c r="H96" s="1"/>
  <c r="F93"/>
  <c r="H93" s="1"/>
  <c r="F90"/>
  <c r="H90" s="1"/>
  <c r="F87"/>
  <c r="H87" s="1"/>
  <c r="F83"/>
  <c r="H83" s="1"/>
  <c r="F74"/>
  <c r="F65"/>
  <c r="H65" s="1"/>
  <c r="F62"/>
  <c r="F59"/>
  <c r="I52"/>
  <c r="F52"/>
  <c r="H52" s="1"/>
  <c r="F50"/>
  <c r="F46"/>
  <c r="H46" s="1"/>
  <c r="F29"/>
  <c r="F33"/>
  <c r="H33" s="1"/>
  <c r="F36"/>
  <c r="H36" s="1"/>
  <c r="F39"/>
  <c r="H39" s="1"/>
  <c r="H42"/>
  <c r="F42"/>
  <c r="I42" s="1"/>
  <c r="F26"/>
  <c r="H26" s="1"/>
  <c r="I20"/>
  <c r="F20"/>
  <c r="F19" s="1"/>
  <c r="I19" s="1"/>
  <c r="I15"/>
  <c r="F15"/>
  <c r="F17"/>
  <c r="I17" s="1"/>
  <c r="F12"/>
  <c r="F11" s="1"/>
  <c r="I422" l="1"/>
  <c r="I97"/>
  <c r="I423"/>
  <c r="F259"/>
  <c r="I259" s="1"/>
  <c r="I260"/>
  <c r="F14"/>
  <c r="I39"/>
  <c r="H97"/>
  <c r="I394"/>
  <c r="F297"/>
  <c r="F64"/>
  <c r="I365"/>
  <c r="H20"/>
  <c r="I36"/>
  <c r="H121"/>
  <c r="I26"/>
  <c r="F38"/>
  <c r="H38" s="1"/>
  <c r="F35"/>
  <c r="I35" s="1"/>
  <c r="H286"/>
  <c r="I11"/>
  <c r="H11"/>
  <c r="H14"/>
  <c r="I14"/>
  <c r="F364"/>
  <c r="I374"/>
  <c r="H357"/>
  <c r="I357"/>
  <c r="H254"/>
  <c r="I254"/>
  <c r="I279"/>
  <c r="H279"/>
  <c r="I268"/>
  <c r="H268"/>
  <c r="H115"/>
  <c r="F114"/>
  <c r="H186"/>
  <c r="I186"/>
  <c r="F136"/>
  <c r="I137"/>
  <c r="I216"/>
  <c r="H216"/>
  <c r="F346"/>
  <c r="H17"/>
  <c r="H15"/>
  <c r="H19"/>
  <c r="H35"/>
  <c r="F32"/>
  <c r="I33"/>
  <c r="F86"/>
  <c r="H107"/>
  <c r="F106"/>
  <c r="I405"/>
  <c r="H237"/>
  <c r="I237"/>
  <c r="I401"/>
  <c r="H401"/>
  <c r="H430"/>
  <c r="I430"/>
  <c r="I418"/>
  <c r="H418"/>
  <c r="F333"/>
  <c r="H334"/>
  <c r="I334"/>
  <c r="I361"/>
  <c r="H361"/>
  <c r="F45"/>
  <c r="H405"/>
  <c r="H374"/>
  <c r="F408"/>
  <c r="H364"/>
  <c r="I112"/>
  <c r="I100"/>
  <c r="H101"/>
  <c r="I101"/>
  <c r="I96"/>
  <c r="I93"/>
  <c r="I90"/>
  <c r="I87"/>
  <c r="I83"/>
  <c r="I74"/>
  <c r="H74"/>
  <c r="I65"/>
  <c r="H62"/>
  <c r="I62"/>
  <c r="H59"/>
  <c r="I59"/>
  <c r="H50"/>
  <c r="I50"/>
  <c r="I46"/>
  <c r="H29"/>
  <c r="F28"/>
  <c r="H28" s="1"/>
  <c r="I29"/>
  <c r="H12"/>
  <c r="I12"/>
  <c r="I297" l="1"/>
  <c r="H297"/>
  <c r="H259"/>
  <c r="I38"/>
  <c r="H64"/>
  <c r="I64"/>
  <c r="F44"/>
  <c r="H44" s="1"/>
  <c r="H136"/>
  <c r="I136"/>
  <c r="H86"/>
  <c r="I86"/>
  <c r="I45"/>
  <c r="H408"/>
  <c r="I408"/>
  <c r="H333"/>
  <c r="I333"/>
  <c r="I346"/>
  <c r="H346"/>
  <c r="I44"/>
  <c r="H106"/>
  <c r="I106"/>
  <c r="I32"/>
  <c r="H32"/>
  <c r="H114"/>
  <c r="I114"/>
  <c r="I364"/>
  <c r="F10"/>
  <c r="H45"/>
  <c r="I28"/>
  <c r="F476" l="1"/>
  <c r="I10"/>
  <c r="I476" s="1"/>
  <c r="H10"/>
  <c r="H476"/>
  <c r="H407"/>
  <c r="I407"/>
  <c r="H411"/>
  <c r="I411"/>
  <c r="H412"/>
  <c r="I412"/>
  <c r="I460" l="1"/>
  <c r="H460"/>
  <c r="I202"/>
  <c r="H202"/>
  <c r="I201"/>
  <c r="H201"/>
  <c r="I180" l="1"/>
  <c r="H180"/>
  <c r="I181"/>
  <c r="H181"/>
  <c r="I267"/>
  <c r="H267"/>
  <c r="I78"/>
  <c r="H78"/>
  <c r="I417" l="1"/>
  <c r="H417"/>
  <c r="I414"/>
  <c r="H414"/>
  <c r="I413"/>
  <c r="H413"/>
  <c r="I378"/>
  <c r="H378"/>
  <c r="I389"/>
  <c r="H389"/>
  <c r="I474"/>
  <c r="H474"/>
  <c r="I457" l="1"/>
  <c r="H457"/>
  <c r="I427"/>
  <c r="H427"/>
  <c r="I330"/>
  <c r="H330"/>
  <c r="I329"/>
  <c r="H329"/>
  <c r="I328"/>
  <c r="H328"/>
  <c r="I327"/>
  <c r="H327"/>
  <c r="I302"/>
  <c r="H302"/>
  <c r="I301"/>
  <c r="H301"/>
  <c r="I429"/>
  <c r="H429"/>
  <c r="I258"/>
  <c r="H258"/>
  <c r="I256"/>
  <c r="H256"/>
  <c r="I229"/>
  <c r="H229"/>
  <c r="I367" l="1"/>
  <c r="H367"/>
  <c r="I206"/>
  <c r="H206"/>
  <c r="I451"/>
  <c r="H451"/>
  <c r="I189"/>
  <c r="H189"/>
  <c r="I188"/>
  <c r="H188"/>
  <c r="I179"/>
  <c r="H179"/>
  <c r="I178"/>
  <c r="H178"/>
  <c r="I373"/>
  <c r="H373"/>
  <c r="I291" l="1"/>
  <c r="H291"/>
  <c r="I290"/>
  <c r="H290"/>
  <c r="I426"/>
  <c r="H426"/>
  <c r="I282"/>
  <c r="H282"/>
  <c r="I278"/>
  <c r="H278"/>
  <c r="I264"/>
  <c r="H264"/>
  <c r="I105"/>
  <c r="H105"/>
  <c r="I313"/>
  <c r="H313"/>
  <c r="I307"/>
  <c r="H307"/>
  <c r="I95"/>
  <c r="H95"/>
  <c r="I425"/>
  <c r="H425"/>
  <c r="I77"/>
  <c r="H77"/>
  <c r="I57"/>
  <c r="H57"/>
  <c r="I56"/>
  <c r="H56"/>
  <c r="I55"/>
  <c r="H55"/>
  <c r="I58"/>
  <c r="H58"/>
  <c r="I54"/>
  <c r="H54"/>
  <c r="I359"/>
  <c r="H359"/>
  <c r="I475"/>
  <c r="H475"/>
  <c r="I384"/>
  <c r="H384"/>
  <c r="I445" l="1"/>
  <c r="H445"/>
  <c r="H392"/>
  <c r="I392"/>
  <c r="I388"/>
  <c r="H388"/>
  <c r="I354"/>
  <c r="H354"/>
  <c r="I135"/>
  <c r="H135"/>
  <c r="I134"/>
  <c r="H134"/>
  <c r="I132"/>
  <c r="H132"/>
  <c r="I131" l="1"/>
  <c r="H131"/>
  <c r="I130"/>
  <c r="H130"/>
  <c r="I128"/>
  <c r="H128"/>
  <c r="I127"/>
  <c r="H127"/>
  <c r="I126"/>
  <c r="H126"/>
  <c r="I125"/>
  <c r="H125"/>
  <c r="I124"/>
  <c r="H124"/>
  <c r="I352" l="1"/>
  <c r="H352"/>
  <c r="H349"/>
  <c r="I349"/>
  <c r="I448" l="1"/>
  <c r="H448"/>
  <c r="I37"/>
  <c r="H37"/>
  <c r="I34"/>
  <c r="H34"/>
  <c r="I25" l="1"/>
  <c r="H25"/>
  <c r="H21"/>
  <c r="I21"/>
  <c r="H22"/>
  <c r="I22"/>
  <c r="H23"/>
  <c r="I23"/>
  <c r="H24"/>
  <c r="I24"/>
  <c r="H27"/>
  <c r="I27"/>
  <c r="I447"/>
  <c r="I446"/>
  <c r="I459"/>
  <c r="H459"/>
  <c r="H446" l="1"/>
  <c r="H447"/>
  <c r="I437"/>
  <c r="H437"/>
  <c r="I436"/>
  <c r="H436"/>
  <c r="H197" l="1"/>
  <c r="I197"/>
  <c r="H94" l="1"/>
  <c r="I94"/>
  <c r="I473"/>
  <c r="H473"/>
  <c r="I435"/>
  <c r="H435"/>
  <c r="I323"/>
  <c r="H323"/>
  <c r="I322"/>
  <c r="H322"/>
  <c r="I320"/>
  <c r="H320"/>
  <c r="I319"/>
  <c r="H319"/>
  <c r="I318"/>
  <c r="H318"/>
  <c r="I332"/>
  <c r="H332"/>
  <c r="I326"/>
  <c r="H326"/>
  <c r="I304"/>
  <c r="H304"/>
  <c r="I300"/>
  <c r="H300"/>
  <c r="I315"/>
  <c r="H315"/>
  <c r="I312"/>
  <c r="H312"/>
  <c r="I311"/>
  <c r="H311"/>
  <c r="I310"/>
  <c r="H310"/>
  <c r="I308"/>
  <c r="H308"/>
  <c r="I253"/>
  <c r="H253"/>
  <c r="I251"/>
  <c r="H251"/>
  <c r="I249"/>
  <c r="H249"/>
  <c r="I247"/>
  <c r="H247"/>
  <c r="I246"/>
  <c r="H246"/>
  <c r="I240"/>
  <c r="H240"/>
  <c r="I239"/>
  <c r="H239"/>
  <c r="I236"/>
  <c r="H236"/>
  <c r="I233"/>
  <c r="H233"/>
  <c r="I215"/>
  <c r="H215"/>
  <c r="I214"/>
  <c r="H214"/>
  <c r="I212"/>
  <c r="H212"/>
  <c r="I211"/>
  <c r="H211"/>
  <c r="I210"/>
  <c r="H210"/>
  <c r="I209"/>
  <c r="H209"/>
  <c r="I208"/>
  <c r="H208"/>
  <c r="I207"/>
  <c r="H207"/>
  <c r="I204"/>
  <c r="H204"/>
  <c r="I200"/>
  <c r="H200"/>
  <c r="I199"/>
  <c r="H199"/>
  <c r="I198"/>
  <c r="H198"/>
  <c r="I443"/>
  <c r="H443"/>
  <c r="I442"/>
  <c r="H442"/>
  <c r="I232"/>
  <c r="H232"/>
  <c r="I231"/>
  <c r="H231"/>
  <c r="I227"/>
  <c r="H227"/>
  <c r="I222"/>
  <c r="H222"/>
  <c r="I221"/>
  <c r="H221"/>
  <c r="I195"/>
  <c r="H195"/>
  <c r="I194"/>
  <c r="H194"/>
  <c r="I193"/>
  <c r="H193"/>
  <c r="I192"/>
  <c r="H192"/>
  <c r="I191"/>
  <c r="H191"/>
  <c r="I190"/>
  <c r="H190"/>
  <c r="I185"/>
  <c r="H185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244"/>
  <c r="H244"/>
  <c r="I243"/>
  <c r="H243"/>
  <c r="I242"/>
  <c r="H242"/>
  <c r="I230"/>
  <c r="H230"/>
  <c r="I184"/>
  <c r="H184"/>
  <c r="I225"/>
  <c r="H225"/>
  <c r="I224"/>
  <c r="H224"/>
  <c r="I219"/>
  <c r="H219"/>
  <c r="I218"/>
  <c r="H218"/>
  <c r="I296"/>
  <c r="H296"/>
  <c r="I294"/>
  <c r="H294"/>
  <c r="I293"/>
  <c r="H293"/>
  <c r="I292"/>
  <c r="H292"/>
  <c r="I289"/>
  <c r="H289"/>
  <c r="I288"/>
  <c r="H288"/>
  <c r="I281"/>
  <c r="H281"/>
  <c r="I276"/>
  <c r="H276"/>
  <c r="I275"/>
  <c r="H275"/>
  <c r="I273"/>
  <c r="H273"/>
  <c r="I272"/>
  <c r="H272"/>
  <c r="I271"/>
  <c r="H271"/>
  <c r="I270"/>
  <c r="H270"/>
  <c r="I266"/>
  <c r="H266"/>
  <c r="I263"/>
  <c r="H263"/>
  <c r="I262"/>
  <c r="H262"/>
  <c r="I257"/>
  <c r="H257"/>
  <c r="I51"/>
  <c r="H51"/>
  <c r="I196"/>
  <c r="H196"/>
  <c r="I92"/>
  <c r="H92"/>
  <c r="I91"/>
  <c r="H91"/>
  <c r="I85"/>
  <c r="H85"/>
  <c r="I84"/>
  <c r="H84"/>
  <c r="I61"/>
  <c r="H61"/>
  <c r="I60"/>
  <c r="H60"/>
  <c r="I111"/>
  <c r="H111"/>
  <c r="I110"/>
  <c r="H110"/>
  <c r="I109"/>
  <c r="H109"/>
  <c r="I108"/>
  <c r="H108"/>
  <c r="I104"/>
  <c r="H104"/>
  <c r="I103"/>
  <c r="H103"/>
  <c r="I99"/>
  <c r="H99"/>
  <c r="I98"/>
  <c r="H98"/>
  <c r="I113"/>
  <c r="H113"/>
  <c r="I89"/>
  <c r="H89"/>
  <c r="I88"/>
  <c r="H88"/>
  <c r="I82"/>
  <c r="H82"/>
  <c r="I80"/>
  <c r="H80"/>
  <c r="I76"/>
  <c r="H76"/>
  <c r="I73"/>
  <c r="H73"/>
  <c r="I72"/>
  <c r="H72"/>
  <c r="I71"/>
  <c r="H71"/>
  <c r="I70"/>
  <c r="H70"/>
  <c r="I69"/>
  <c r="H69"/>
  <c r="I68"/>
  <c r="H68"/>
  <c r="I67"/>
  <c r="H67"/>
  <c r="I66"/>
  <c r="H66"/>
  <c r="I63"/>
  <c r="H63"/>
  <c r="I49"/>
  <c r="H49"/>
  <c r="I48"/>
  <c r="H48"/>
  <c r="I47"/>
  <c r="H47"/>
  <c r="I462"/>
  <c r="H462"/>
  <c r="I458"/>
  <c r="H458"/>
  <c r="I382"/>
  <c r="H382"/>
  <c r="I452"/>
  <c r="H452"/>
  <c r="I434"/>
  <c r="H434"/>
  <c r="I472"/>
  <c r="H472"/>
  <c r="I471"/>
  <c r="H471"/>
  <c r="I470"/>
  <c r="H470"/>
  <c r="I345"/>
  <c r="H345"/>
  <c r="I370"/>
  <c r="H370"/>
  <c r="I368"/>
  <c r="H368"/>
  <c r="I205"/>
  <c r="H205"/>
  <c r="I400"/>
  <c r="H400"/>
  <c r="I398"/>
  <c r="H398"/>
  <c r="I372"/>
  <c r="H372"/>
  <c r="I285"/>
  <c r="H285"/>
  <c r="I284"/>
  <c r="H284"/>
  <c r="I13"/>
  <c r="H13"/>
  <c r="I396"/>
  <c r="H396"/>
  <c r="I81"/>
  <c r="H81"/>
  <c r="I79"/>
  <c r="H79"/>
  <c r="I75"/>
  <c r="H75"/>
  <c r="I53"/>
  <c r="H53"/>
  <c r="I360"/>
  <c r="H360"/>
  <c r="I41"/>
  <c r="H41"/>
  <c r="I40"/>
  <c r="H40"/>
  <c r="I463"/>
  <c r="H463"/>
  <c r="I404"/>
  <c r="H404"/>
  <c r="I386"/>
  <c r="H386"/>
  <c r="I380"/>
  <c r="H380"/>
  <c r="I379"/>
  <c r="H379"/>
  <c r="I363"/>
  <c r="H363"/>
  <c r="I376"/>
  <c r="H376"/>
  <c r="I464"/>
  <c r="H464"/>
  <c r="I450"/>
  <c r="H450"/>
  <c r="I449"/>
  <c r="H449"/>
  <c r="I441"/>
  <c r="H441"/>
  <c r="I391"/>
  <c r="H391"/>
  <c r="I356"/>
  <c r="H356"/>
  <c r="I353"/>
  <c r="H353"/>
  <c r="I342"/>
  <c r="H342"/>
  <c r="I340"/>
  <c r="H340"/>
  <c r="I338"/>
  <c r="H338"/>
  <c r="I336"/>
  <c r="H336"/>
  <c r="I123"/>
  <c r="H123"/>
  <c r="I120"/>
  <c r="H120"/>
  <c r="I118"/>
  <c r="H118"/>
  <c r="I117"/>
  <c r="H117"/>
  <c r="I461"/>
  <c r="H461"/>
  <c r="I18"/>
  <c r="H18"/>
  <c r="I16"/>
  <c r="H16"/>
  <c r="I456"/>
  <c r="H456"/>
  <c r="I455"/>
  <c r="H455"/>
  <c r="I440"/>
  <c r="H440"/>
  <c r="I454"/>
  <c r="H454"/>
  <c r="I439"/>
  <c r="H439"/>
  <c r="I433"/>
  <c r="H433"/>
  <c r="I421"/>
  <c r="H421"/>
  <c r="I420"/>
  <c r="H420"/>
  <c r="I438"/>
  <c r="H438"/>
  <c r="I453"/>
  <c r="H453"/>
  <c r="I469"/>
  <c r="H469"/>
  <c r="I468"/>
  <c r="H468"/>
  <c r="I467"/>
  <c r="H467"/>
  <c r="I444"/>
  <c r="H444"/>
  <c r="I43"/>
  <c r="H43"/>
  <c r="I31"/>
  <c r="H31"/>
  <c r="I30"/>
  <c r="H30"/>
  <c r="I466"/>
  <c r="H466"/>
  <c r="I465"/>
  <c r="H465"/>
  <c r="I432"/>
  <c r="H432"/>
  <c r="I102" l="1"/>
  <c r="H102"/>
  <c r="H314"/>
  <c r="I314"/>
</calcChain>
</file>

<file path=xl/sharedStrings.xml><?xml version="1.0" encoding="utf-8"?>
<sst xmlns="http://schemas.openxmlformats.org/spreadsheetml/2006/main" count="1713" uniqueCount="757">
  <si>
    <t>5</t>
  </si>
  <si>
    <t>Наименование показателя</t>
  </si>
  <si>
    <t>1</t>
  </si>
  <si>
    <t>7</t>
  </si>
  <si>
    <t>8</t>
  </si>
  <si>
    <t>9</t>
  </si>
  <si>
    <t>10</t>
  </si>
  <si>
    <t>11</t>
  </si>
  <si>
    <t>3</t>
  </si>
  <si>
    <t>4</t>
  </si>
  <si>
    <t>6</t>
  </si>
  <si>
    <t>ВСЕГО:</t>
  </si>
  <si>
    <t>01</t>
  </si>
  <si>
    <t>02</t>
  </si>
  <si>
    <t>03</t>
  </si>
  <si>
    <t>04</t>
  </si>
  <si>
    <t>Капитальный и текущий ремонт объектов муниципальной собственности</t>
  </si>
  <si>
    <t>05</t>
  </si>
  <si>
    <t>13</t>
  </si>
  <si>
    <t>Мероприятия</t>
  </si>
  <si>
    <t>09</t>
  </si>
  <si>
    <t>14</t>
  </si>
  <si>
    <t>08</t>
  </si>
  <si>
    <t>12</t>
  </si>
  <si>
    <t>06</t>
  </si>
  <si>
    <t>07</t>
  </si>
  <si>
    <t>100</t>
  </si>
  <si>
    <t>200</t>
  </si>
  <si>
    <t>800</t>
  </si>
  <si>
    <t>300</t>
  </si>
  <si>
    <t>500</t>
  </si>
  <si>
    <t>400</t>
  </si>
  <si>
    <t>Расходы на выплаты по оплате труда высшего должностного лица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</si>
  <si>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органов власти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</si>
  <si>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территориальных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</si>
  <si>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муниципальных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</si>
  <si>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</si>
  <si>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</si>
  <si>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рассмотрению дел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</si>
  <si>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</si>
  <si>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единовременных компенсационных выплат медицинским работникам, прибывшим (переехавшим) на работу в сельские населенные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</si>
  <si>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квалификации, профессиональная подготовка и переподготовка кадров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</si>
  <si>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мер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</si>
  <si>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муниципальных 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</si>
  <si>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обеспечению прав граждан на социальное обслуживание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</si>
  <si>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мер социальной защиты отдельных категорий работников учреждений, занятых в секторе социального обслуживания, проживающих и (или) работающих в сельской местности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</si>
  <si>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отдельных мер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</si>
  <si>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</si>
  <si>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деятельности по опеке и попечительству в отношении совершеннолетних лиц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</si>
  <si>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ежемесячных денежных компенсаций расходов по оплате жилищно-коммунальных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</si>
  <si>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по оплате труда членов избирательной комиссии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</si>
  <si>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органов власти местного самоуправления (Закупка товаров, работ и услуг для обеспечения государственных (муниципальных) нужд)</t>
  </si>
  <si>
    <t>Осуществление полномочий по созданию и организации деятельности территориальных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</si>
  <si>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</si>
  <si>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</si>
  <si>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Организация и проведение районных конкурсов по благоустройству территорий (Закупка товаров, работ и услуг для обеспечения государственных (муниципальных) нужд)</t>
  </si>
  <si>
    <t>Мероприятия (Закупка товаров, работ и услуг для обеспечения государственных (муниципальных) нужд)</t>
  </si>
  <si>
    <t>Обеспечение деятельности (оказание услуг) муниципальных учреждений (организаций) (Закупка товаров, работ и услуг для обеспечения государственных (муниципальных) нужд)</t>
  </si>
  <si>
    <t>Резервный фонд администрации Прохоровского района (Закупка товаров, работ и услуг для обеспечения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</si>
  <si>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</si>
  <si>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Резервный фонд администрации Прохоровского района (Иные бюджетные ассигнования)</t>
  </si>
  <si>
    <t>Обеспечение функций органов власти местного самоуправления (Иные бюджетные ассигнования)</t>
  </si>
  <si>
    <t>Организация транспортного обслуживания населения автомобильным транспортом по межмуниципальным маршрутам регулярных перевозок в пригородном межмуниципальном сообщении (Иные бюджетные ассигнования)</t>
  </si>
  <si>
    <t>Компенсация потерь в доходах организациям автомобильного транспорта, осуществляющим перевозки по льготным тарифам на проезд обучающимся и воспитанникам общеобразовательных учреждений, учащимся очной формы обучения образовательных учреждений начального профессионального и среднего профессионального образования автомобильным транспортом общего пользования в пригородном сообщении (Иные бюджетные ассигнования)</t>
  </si>
  <si>
    <t>Реализация мероприятий по проведению капитального ремонта многоквартирных домов (Иные бюджетные ассигнования)</t>
  </si>
  <si>
    <t>Обеспечение деятельности (оказание услуг) муниципальных учреждений (организаций) (Иные бюджетные ассигнования)</t>
  </si>
  <si>
    <t>Обеспечение деятельности (оказание услуг) муниципальных  учреждений (организаций) (Иные бюджетные ассигнования)</t>
  </si>
  <si>
    <t>Осуществление полномочий по обеспечению прав граждан на социальное обслуживание (Иные бюджетные ассигнования)</t>
  </si>
  <si>
    <t>Иные межбюджетные трансферты на содержание и ремонт автомобильных дорог общего пользования местного значения (Межбюджетные трансферты)</t>
  </si>
  <si>
    <t>Средства, передаваемые для компенсации расходов, возникших в результате решений, принятых органами власти другого уровня, за счет средств резервного фонда администрации Прохоровского района (Межбюджетные трансферты)</t>
  </si>
  <si>
    <t>Обеспечение комплексного развития сельских территорий (Межбюджетные трансферты)</t>
  </si>
  <si>
    <t>Обустройство и восстановление воинских захоронений, находящихся в муниципальной собственности (Межбюджетные трансферты)</t>
  </si>
  <si>
    <t>Осуществление первичного воинского учета на территориях, где отсутствуют военные комиссариаты (Межбюджетные трансферты)</t>
  </si>
  <si>
    <t>Дотации на выравнивание бюджетной обеспеченности поселений (за счет субвенций бюджетам муниципальных образований на осуществление полномочий по расчету и предоставлению дотаций на выравнивание бюджетной обеспеченности поселений) (Межбюджетные трансферты)</t>
  </si>
  <si>
    <t>Дотации на выравнивание бюджетной обеспеченности поселений (Межбюджетные трансферты)</t>
  </si>
  <si>
    <t>Поддержка некоммерческих организаций (Предоставление субсидий бюджетным, автономным учреждениям и иным некоммерческим организациям)</t>
  </si>
  <si>
    <t>Софинансирование расходов на капитальный ремонт объектов муниципальной собственности (Предоставление субсидий бюджетным, автономным учреждениям и иным некоммерческим организациям)</t>
  </si>
  <si>
    <t>Капитальный ремонт объектов муниципальной собственности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</si>
  <si>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</si>
  <si>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деятельности (оказание услуг)  муниципальных учреждений (организаций) (Предоставление субсидий бюджетным, автономным учреждениям и иным некоммерческим организациям)</t>
  </si>
  <si>
    <t>Обеспечение деятельности (оказание услуг) муниципальных учреждений (организаций) (Предоставление субсидий бюджетным, автономным учреждениям и иным некоммерческим организациям)</t>
  </si>
  <si>
    <t>Компенсация расходов на питание воспитанников дошкольных учреждений, получивших льготу (Предоставление субсидий бюджетным, автономным учреждениям и иным некоммерческим организациям)</t>
  </si>
  <si>
    <t>Выплата денежного вознаграждения за выполнение функций классного руководителя педагогическим работникам муниципальных образовательных учреждений (организаций) (Предоставление субсидий бюджетным, автономным учреждениям и иным некоммерческим организациям)</t>
  </si>
  <si>
    <t>Реализация государственного стандарта общего образования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</si>
  <si>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</si>
  <si>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</si>
  <si>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</si>
  <si>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Субвенции на проведение оздоровительной кампании детей (Предоставление субсидий бюджетным, автономным учреждениям и иным некоммерческим организациям)</t>
  </si>
  <si>
    <t>Осуществление мер социальной защиты многодетных семей (Предоставление субсидий бюджетным, автономным учреждениям и иным некоммерческим организациям)</t>
  </si>
  <si>
    <t>Мероприятия (Предоставление субсидий бюджетным, автономным учреждениям и иным некоммерческим организациям)</t>
  </si>
  <si>
    <t>Обеспечение деятельности (оказание услуг) муниципальных  учреждений (организаций) (Предоставление субсидий бюджетным, автономным учреждениям и иным некоммерческим организациям)</t>
  </si>
  <si>
    <t>Осуществление полномочий по обеспечению прав граждан на социальное обслуживание (Предоставление субсидий бюджетным, автономным учреждениям и иным некоммерческим организациям)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</si>
  <si>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</si>
  <si>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Премии и поощрения (Социальное обеспечение и иные выплаты населению)</t>
  </si>
  <si>
    <t>Гранты (Социальное обеспечение и иные выплаты населению)</t>
  </si>
  <si>
    <t>Мероприятия (Социальное обеспечение и иные выплаты населению)</t>
  </si>
  <si>
    <t>Резервный фонд администрации Прохоровского района (Социальное обеспечение и иные выплаты населению)</t>
  </si>
  <si>
    <t>Реализация мероприятий по обеспечению жильем молодых семей (Социальное обеспечение и иные выплаты населению)</t>
  </si>
  <si>
    <t>Обеспечение деятельности (оказание услуг) муниципальных учреждений (организаций) (Социальное обеспечение и иные выплаты населению)</t>
  </si>
  <si>
    <t>Предоставление мер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 (Социальное обеспечение и иные выплаты населению)</t>
  </si>
  <si>
    <t>Выплата компенсации части родительской платы за присмотр и уход за детьми в образовательных организациях, реализующих основную образовательную программу дошкольного образования (Социальное обеспечение и иные выплаты населению)</t>
  </si>
  <si>
    <t>Выплата муниципальной доплаты к пенсии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</si>
  <si>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ветеранам труда (Социальное обеспечение и иные выплаты населению)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</si>
  <si>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</si>
  <si>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Оплата жилищно-коммунальных услуг отдельным категориям граждан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</si>
  <si>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иным категориям граждан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</si>
  <si>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многодетным семьям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</si>
  <si>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реабилитированным лицам и лицам, признанным пострадавшими от политических репрессий (Социальное обеспечение и иные выплаты населению)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</si>
  <si>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</si>
  <si>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</si>
  <si>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</si>
  <si>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</si>
  <si>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Выплата пособий малоимущим гражданам и гражданам, оказавшимся в тяжелой жизненной ситуации (Социальное обеспечение и иные выплаты населению)</t>
  </si>
  <si>
    <t>Оплата ежемесячных денежных выплат реабилитированным лицам (Социальное обеспечение и иные выплаты населению)</t>
  </si>
  <si>
    <t>Оплата ежемесячных денежных выплат труженикам тыла (Социальное обеспечение и иные выплаты населению)</t>
  </si>
  <si>
    <t>Оплата ежемесячных денежных выплат ветеранам труда, ветерана военной службы (Социальное обеспечение и иные выплаты населению)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</si>
  <si>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 (Социальное обеспечение и иные выплаты населению)</t>
  </si>
  <si>
    <t>Предоставление материальной и иной помощи для погребения (Социальное обеспечение и иные выплаты населению)</t>
  </si>
  <si>
    <t>Оплата ежемесячных денежных выплат лицам, родившимся, а период с 22 июня 1923 года по 3 сентября 1945 года (Дети войны) (Социальное обеспечение и иные выплаты населению)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</si>
  <si>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</si>
  <si>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Иные мероприятия (Социальное обеспечение и иные выплаты населению)</t>
  </si>
  <si>
    <t>Осуществление мер социальной защиты многодетных семей (Социальное обеспечение и иные выплаты населению)</t>
  </si>
  <si>
    <t>Выплата пособий гражданам, имеющим детей (Социальное обеспечение и иные выплаты населению)</t>
  </si>
  <si>
    <t>Осуществление дополнительных мер социальной защиты семей, родивших третьего и последующих детей по предоставлению материнского (семейного) капитала (Социальное обеспечение и иные выплаты населению)</t>
  </si>
  <si>
    <t>Обеспечение равной доступности услуг общественного транспорта для отдельных категорий граждан (Социальное обеспечение и иные выплаты населению)</t>
  </si>
  <si>
    <t>Оплата коммунальных услуг и содержание жилых помещений, в которых дети-сироты и дети, оставшиеся без попечения родителей,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</si>
  <si>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</si>
  <si>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Осуществление ежемесячных выплат на детей в возрасте от 3 до 7 лет включительно (Социальное обеспечение и иные выплаты населению)</t>
  </si>
  <si>
    <t>Осуществление мер по социальной защите граждан, являющихся усыновителями (Социальное обеспечение и иные выплаты населению)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</si>
  <si>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(Социальное обеспечение и иные выплаты населению)</t>
  </si>
  <si>
    <t>Организация транспортного обслуживания населения в муниципальном образовании (Закупка товаров, работ и услуг для обеспечения государственных (муниципальных) нужд)</t>
  </si>
  <si>
    <t>Обеспечение предоставления государственных и муниципальных услуг с использованием современных информационных и телекоммуникационных технологий (Закупка товаров, работ и услуг для обеспечения государственных (муниципальных) нужд)</t>
  </si>
  <si>
    <t>Софинансирование капитального ремонта и ремонт сети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</si>
  <si>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Содержание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</si>
  <si>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Обеспечение информационной безопасности в информационном обществе (Закупка товаров, работ и услуг для обеспечения государственных (муниципальных) нужд)</t>
  </si>
  <si>
    <t>Модернизация, развитие и сопровождение Региональной информационно-аналитической системы (Закупка товаров, работ и услуг для обеспечения государственных (муниципальных) нужд)</t>
  </si>
  <si>
    <t>Модернизация и развитие программного и технического комплекса корпоративной сети администрации Прохоровского района (Закупка товаров, работ и услуг для обеспечения государственных (муниципальных) нужд)</t>
  </si>
  <si>
    <t>Реализация мероприятий по управлению муниципальной собственностью, кадастровой оценке, землеустройству и землепользованию (Закупка товаров, работ и услуг для обеспечения государственных (муниципальных) нужд)</t>
  </si>
  <si>
    <t>Софинансирование расходов на организацию наружного освещения населенных пунктов (Закупка товаров, работ и услуг для обеспечения государственных (муниципальных) нужд)</t>
  </si>
  <si>
    <t>Организация наружного освещения населенных пунктов (Закупка товаров, работ и услуг для обеспечения государственных (муниципальных) нужд)</t>
  </si>
  <si>
    <t>Капитальный ремонт объектов муниципальной собственности (Закупка товаров, работ и услуг для обеспечения государственных (муниципальных) нужд)</t>
  </si>
  <si>
    <t>Софинансирование расходов на капитальный ремонт объектов муниципальной собственности (Закупка товаров, работ и услуг для обеспечения государственных (муниципальных) нужд)</t>
  </si>
  <si>
    <t>Разработка проектно-сметной документации на рекультивацию объектов накопительного вреда окружающей среде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</si>
  <si>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по рассмотрению дел об административных правонарушениях (Закупка товаров, работ и услуг для обеспечения государственных (муниципальных) нужд)</t>
  </si>
  <si>
    <t>Повышение квалификации, профессиональная подготовка и переподготовка кадров (Закупка товаров, работ и услуг для обеспечения государственных (муниципальных) нужд)</t>
  </si>
  <si>
    <t>Мероприятия по раннему выявлению потребителей наркотиков (Закупка товаров, работ и услуг для обеспечения государственных (муниципальных) нужд)</t>
  </si>
  <si>
    <t>Осуществление деятельности в части работ по ремонту жилых помещений, в которых дети-сироты и дети,оставшиеся без попечения родителей 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(Закупка товаров, работ и услуг для обеспечения государственных (муниципальных) нужд)</t>
  </si>
  <si>
    <t>Комплектование книжных фондов библиотек (Закупка товаров, работ и услуг для обеспечения государственных (муниципальных) нужд)</t>
  </si>
  <si>
    <t>Обеспечение деятельности (оказание услуг) муниципальных  учреждений (организаций) (Закупка товаров, работ и услуг для обеспечения государственных (муниципальных) нужд)</t>
  </si>
  <si>
    <t>Выплата муниципальной доплаты к пенсии (Закупка товаров, работ и услуг для обеспечения государственных (муниципальных) нужд)</t>
  </si>
  <si>
    <t>Оплата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</si>
  <si>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Осуществление полномочий по обеспечению прав граждан на социальное обслуживание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</si>
  <si>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ветеранам труда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</si>
  <si>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</si>
  <si>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многодетным семьям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</si>
  <si>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</si>
  <si>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Компенсация отдельным категориям граждан оплаты взноса на капитальный ремонт общего имущества в многоквартирном доме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</si>
  <si>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иным категориям граждан (Закупка товаров, работ и услуг для обеспечения государственных (муниципальных) нужд)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</si>
  <si>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 (Закупка товаров, работ и услуг для обеспечения государственных (муниципальных) нужд)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</si>
  <si>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</si>
  <si>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Выплата пособий малоимущим гражданам и гражданам, оказавшимся в тяжелой жизненной ситуации (Закупка товаров, работ и услуг для обеспечения государственных (муниципальных) нужд)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</si>
  <si>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</si>
  <si>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Оплата ежемесячных денежных выплат лицам, родившимся, а период с 22 июня 1923 года по 3 сентября 1945 года (Дети войны) (Закупка товаров, работ и услуг для обеспечения государственных (муниципальных) нужд)</t>
  </si>
  <si>
    <t>Оплата ежемесячных денежных выплат реабилитированным лицам (Закупка товаров, работ и услуг для обеспечения государственных (муниципальных) нужд)</t>
  </si>
  <si>
    <t>Оплата ежемесячных денежных выплат труженикам тыла (Закупка товаров, работ и услуг для обеспечения государственных (муниципальных) нужд)</t>
  </si>
  <si>
    <t>Оплата ежемесячных денежных выплат ветеранам труда, ветерана военной службы (Закупка товаров, работ и услуг для обеспечения государственных (муниципальных) нужд)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</si>
  <si>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 (Закупка товаров, работ и услуг для обеспечения государственных (муниципальных) нужд)</t>
  </si>
  <si>
    <t>Предоставление материальной и иной помощи для погребения (Закупка товаров, работ и услуг для обеспечения государственных (муниципальных) нужд)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</si>
  <si>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(Закупка товаров, работ и услуг для обеспечения государственных (муниципальных) нужд)</t>
  </si>
  <si>
    <t>Иные мероприятия (Закупка товаров, работ и услуг для обеспечения государственных (муниципальных) нужд)</t>
  </si>
  <si>
    <t>Осуществление мер социальной защиты многодетных семей (Закупка товаров, работ и услуг для обеспечения государственных (муниципальных) нужд)</t>
  </si>
  <si>
    <t>Выплата пособий гражданам, имеющим детей (Закупка товаров, работ и услуг для обеспечения государственных (муниципальных) нужд)</t>
  </si>
  <si>
    <t>Осуществление ежемесячных выплат на детей в возрасте от 3 до 7 лет включительно (Закупка товаров, работ и услуг для обеспечения государственных (муниципальных) нужд)</t>
  </si>
  <si>
    <t>Осуществление дополнительных мер социальной защиты семей, родивших третьего и последующих детей по предоставлению материнского (семейного) капитала (Закупка товаров, работ и услуг для обеспечения государственных (муниципальных) нужд)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</si>
  <si>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</si>
  <si>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Осуществление мер по социальной защите граждан, являющихся усыновителями (Закупка товаров, работ и услуг для обеспечения государственных (муниципальных) нужд)</t>
  </si>
  <si>
    <t>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 (Закупка товаров, работ и услуг для обеспечения государственных (муниципальных) нужд)</t>
  </si>
  <si>
    <t>Организация предоставления отдельных мер социальной защиты населения (Закупка товаров, работ и услуг для обеспечения государственных (муниципальных) нужд)</t>
  </si>
  <si>
    <t>Организация предоставления социального пособия на погребение (Закупка товаров, работ и услуг для обеспечения государственных (муниципальных) нужд)</t>
  </si>
  <si>
    <t>Процент исполнения к годовым назначениям</t>
  </si>
  <si>
    <t>отклонения (+-) от годового плана</t>
  </si>
  <si>
    <t>Раздел</t>
  </si>
  <si>
    <t>Подраздел</t>
  </si>
  <si>
    <t>Целевая статья</t>
  </si>
  <si>
    <t>Вид расходов</t>
  </si>
  <si>
    <t>2</t>
  </si>
  <si>
    <t>Коды бюджетной классификации расходов бюджетов РФ</t>
  </si>
  <si>
    <t>Утверждено на 2021 год</t>
  </si>
  <si>
    <t>Финансовое обеспечение мероприятий по развитию аппаратно-программного комплекса «Безопасный город» (Закупка товаров, работ и услуг для обеспечения государственных (муниципальных) нужд)</t>
  </si>
  <si>
    <t>Субсидия бюджетам городского и сельских поселений на реализацию инициативных проектов, в том числе наказов (Межбюджетные трансферты)</t>
  </si>
  <si>
    <t>Расходы на реализацию инициативных проектов, в том числе наказов (Ремонт автомобильной дороги в х. Бехтеевка Прохоровского района Белгородской области) (Закупка товаров, работ и услуг для обеспечения государственных (муниципальных) нужд)</t>
  </si>
  <si>
    <t>Расходы на реализацию инициативных проектов, в том числе наказов (Ремонт автомобильной дороги в с. Донец Прохоровского района Белгородской области) (Закупка товаров, работ и услуг для обеспечения государственных (муниципальных) нужд)</t>
  </si>
  <si>
    <t>Расходы на реализацию инициативных проектов, в том числе наказов (Ремонт автомобильной дороги в с. Лучки Прохоровского района Белгородской области) (Закупка товаров, работ и услуг для обеспечения государственных (муниципальных) нужд))</t>
  </si>
  <si>
    <t>Расходы на реализацию инициативных проектов, в том числе наказов (Устройство асфальтобетонного покрытия дороги по ул. Речная с. Шахово Прохоровского района Белгородской области) (Капитальные вложения в объекты государственной (муниципальной) собственности)</t>
  </si>
  <si>
    <t>Мероприятия  (Закупка товаров, работ и услуг для обеспечения государственных (муниципальных) нужд)</t>
  </si>
  <si>
    <t>Мероприятия  (Иные бюджетные ассигнования)</t>
  </si>
  <si>
    <t>Организация и проведение районных конкурсов по благоустройству муниципальных образований( Социальное обеспечение и иные выплаты населению)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</si>
  <si>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 (Предоставление субсидий бюджетным, автономным учреждениям и иным некоммерческим организациям)</t>
  </si>
  <si>
    <t>600</t>
  </si>
  <si>
    <t>Капитальный и текущий ремонт объектов муниципальной собственности  (Закупка товаров, работ и услуг для обеспечения государственных (муниципальных) нужд)</t>
  </si>
  <si>
    <t>Капитальный и текущий ремонт объектов муниципальной собственности  (Предоставление субсидий бюджетным, автономным учреждениям и иным некоммерческим организациям)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</si>
  <si>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</si>
  <si>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Капитальный ремонт объектов муниципальной собственности (Межбюджетные трансферты)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</si>
  <si>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 (Межбюджетные трансферты)</t>
  </si>
  <si>
    <t>Реализация мероприятий по обеспечению жильём медицинских работников государственных учреждений здравоохранения Белгородской области (Капитальные вложения в объекты государственной (муниципальной) собственности)</t>
  </si>
  <si>
    <t>Софинансирование расходов на реализацию мероприятий по обеспечению жильём медицинских работников государственных учреждений здравоохранения Белгородской области (Капитальные вложения в объекты государственной (муниципальной) собственности)</t>
  </si>
  <si>
    <t>Мероприятия  (Предоставление субсидий бюджетным, автономным учреждениям и иным некоммерческим организациям)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</si>
  <si>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</si>
  <si>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(Приобретение автобуса ГАЗель Next A65R52 (Предоставление субсидий бюджетным, автономным учреждениям и иным некоммерческим организациям)</t>
  </si>
  <si>
    <t>Исполнено за  2021 год</t>
  </si>
  <si>
    <t>Осуществление полномочий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</si>
  <si>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Реализация проектов, реализуемых территориальным общественным самоуправлением в муниципальных образованиях (Межбюджетные трансферты)</t>
  </si>
  <si>
    <t>Иные межбюджетные трансферты на грантовую поддержку социально значимых инициатив (Межбюджетные трансферты)</t>
  </si>
  <si>
    <t>Средства, передаваемые для компенсации расходов, возникших в результате решений, принятых органами власти другого уровня, за счет средств резервного фонда Правительства Белгородской области(Предоставление субсидий бюджетным, автономным учреждениям и иным некоммерческим организациям)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</si>
  <si>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 (Социальное обеспечение и иные выплаты населению)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</si>
  <si>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 (Закупка товаров, работ и услуг для обеспечения государственных (муниципальных) нужд)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</si>
  <si>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граждан, за счет средств резервного фонда Правительства Российской Федерации (Социальное обеспечение и иные выплаты населению)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</si>
  <si>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граждан, за счет средств резервного фонда Правительства Российской Федерации  (Закупка товаров, работ и услуг для обеспечения государственных (муниципальных) нужд)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</si>
  <si>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</si>
  <si>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муниципальных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</si>
  <si>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фондами)</t>
  </si>
  <si>
    <t>Реализация мероприятий по безопасности дорожного движения (Закупка товаров, работ и услуг для обеспечения государственных (муниципальных) нужд)</t>
  </si>
  <si>
    <t>Обеспечение отдельных государственных полномочий по содержанию сибиреязвенных скотомогильников (биотермических ям), находящихся в собственности Белгородской области (Межбюджетные трансферты)</t>
  </si>
  <si>
    <t>Капитальный ремонт и ремонт сети автомобильных дорог общего пользования населенных пунктов (Межбюджетные трансферты)</t>
  </si>
  <si>
    <t>Капитальный ремонт и ремонт сети автомобильных дорог общего пользования населенных пунктов (Закупка товаров, работ и услуг для обеспечения государственных (муниципальных) нужд))</t>
  </si>
  <si>
    <t>Строительство (реконструкция) автомобильных дорог общего пользования (Межбюджетные трансферты)</t>
  </si>
  <si>
    <t>Капитальный и текущий ремонт объектов муниципальной собственности(Закупка товаров, работ и услуг для обеспечения государственных (муниципальных) нужд)</t>
  </si>
  <si>
    <t>Строительство (реконструкция)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</si>
  <si>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Иные межбюджетные трансферты на организацию и проведение районных конкурсов по благоустройству территорий (Межбюджетные трансферты)</t>
  </si>
  <si>
    <t>Реализация мероприятий по благоустройству дворовых и общественных территорий Прохоровского района (Межбюджетные трансферты)</t>
  </si>
  <si>
    <t>Иные межбюджетные трансферты на организацию и проведение районного конкурса проектов территориальных общественных самоуправлений (Межбюджетные трансферты)</t>
  </si>
  <si>
    <t>Капитальный и текущий ремонт объектов муниципальной собственности 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</si>
  <si>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(Капитальный ремонт МБДОУ «Лучик» с.Прелестное) (Закупка товаров, работ и услуг для обеспечения государственных (муниципальных) нужд)</t>
  </si>
  <si>
    <t>Резервный фонд администрации Прохоровского района (Предоставление субсидий бюджетным, автономным учреждениям и иным некоммерческим организациям)</t>
  </si>
  <si>
    <t>Поддержка отрасли культуры (на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городов Москвы и Санкт-Петербурга) за счет 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</si>
  <si>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Выплата субсидий ветеранам боевых действий и другим категориям военнослужащих, лицам, привлекавшимся органами местной власти к разминированию территорий и объектов в период 1943-1950 годов (Закупка товаров, работ и услуг для обеспечения государственных (муниципальных) нужд)</t>
  </si>
  <si>
    <t>Выплата субсидий ветеранам боевых действий и другим категориям военнослужащих, лицам, привлекавшимся органами местной власти к разминированию территорий и объектов в период 1943-1950 годов (Социальное обеспечение и иные выплаты населению)</t>
  </si>
  <si>
    <t>Обеспечение равной доступности услуг общественного транспорта на территории Белгородской области для отдельных категорий граждан, оказание мер социальной поддержкикоторым относится в ведению Российской Федерации (Социальное обеспечение и иные выплаты населению)</t>
  </si>
  <si>
    <t>Единовременная ежегодная выплата полным многодетным семьям, имеющим 5 и более детей, к началу учебного года (Закупка товаров, работ и услуг для обеспечения государственных (муниципальных) нужд)</t>
  </si>
  <si>
    <t>Единовременная ежегодная выплата полным многодетным семьям, имеющим 5 и более детей, к началу учебного года (Социальное обеспечение и иные выплаты населению)</t>
  </si>
  <si>
    <t>Меры социальной поддержки работникам культуры муниципальных учреждений (организаций), проживающим и работающим в сельских населенных пунктах, рабочих поселках (поселках городского типа) на территории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</si>
  <si>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ежемесячных выплат на детей в возрасте от 3 до 7 лет включительно,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</si>
  <si>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Осуществление ежемесячных выплат на детей в возрасте от 3 до 7 лет включительно, за счет средств резервного фонда Правительства Российской Федерации (Социальное обеспечение и иные выплаты населению)</t>
  </si>
  <si>
    <t>Оплата коммунальных услуг и содержание жилых помещений, в которых дети-сироты и дети, оставшиеся без попечения родителей,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(Закупка товаров, работ и услуг для обеспечения государственных (муниципальных) нужд)</t>
  </si>
  <si>
    <t>Расходы на содержание ребенка в семье опекуна, приемной семье (Закупка товаров, работ и услуг для обеспечения государственных (муниципальных) нужд)</t>
  </si>
  <si>
    <t>Расходы на содержание ребенка в семье опекуна, приемной семье  (Социальное обеспечение и иные выплаты населению)</t>
  </si>
  <si>
    <t>Выплата вознаграждения, причитающегося приемным родителям, и на обеспечение приемным семьям гарантий социальной защиты  (Социальное обеспечение и иные выплаты населению)</t>
  </si>
  <si>
    <t>Софинансирование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</si>
  <si>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(Устройство твердого покрытия на хоккейной коробке п. Прохоровка) (Предоставление субсидий бюджетным, автономным учреждениям и иным некоммерческим организациям)</t>
  </si>
  <si>
    <t>Дотация на поддержку мер по обеспечению сбалансированности бюджетов поселений (Межбюджетные трансферты)</t>
  </si>
  <si>
    <t>Реализация мероприятий по созданию, развертыванию, поддержанию в готовности системы «112» (Закупка товаров, работ и услуг для обеспечения государственных (муниципальных) нужд)</t>
  </si>
  <si>
    <t>Возмещение расходов по гарантированному перечню услуг по погребению в рамках статьи 12 Федерального Закона от 12.01.1996 № 8-ФЗ «О погребении и похоронном деле» (Закупка товаров, работ и услуг для обеспечения государственных (муниципальных) нужд)</t>
  </si>
  <si>
    <t>Расходы на реализацию инициативных проектов, в том числе наказов (Благоустройство территории МБДОУ «Детский сад «Лучик» с.Прелестное» и приобретение оборудования) 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</si>
  <si>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(Ремонт МБДОУ «Детский сад  «Капелька» с.Призначное») 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</si>
  <si>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(Ремонт МБДОУ «Детский сад «Золотой ключик» с.Ржавец») (Предоставление субсидий бюджетным, автономным учреждениям и иным некоммерческим организациям)</t>
  </si>
  <si>
    <t>99 9 00 00210</t>
  </si>
  <si>
    <t>99 9 00 90019</t>
  </si>
  <si>
    <t>01 4 01 71220</t>
  </si>
  <si>
    <t>01 7 02 90019</t>
  </si>
  <si>
    <t>99 9 00 20450</t>
  </si>
  <si>
    <t>99 9 00 22110</t>
  </si>
  <si>
    <t>99 9 00 51200</t>
  </si>
  <si>
    <t>99 9 00 00710</t>
  </si>
  <si>
    <t>12 1 01 21360</t>
  </si>
  <si>
    <t>12 1 01 29990</t>
  </si>
  <si>
    <t>12 3 01 20860</t>
  </si>
  <si>
    <t>12 3 01 29990</t>
  </si>
  <si>
    <t>99 9 00 00590</t>
  </si>
  <si>
    <t>99 9 00 54690</t>
  </si>
  <si>
    <t>99 9 00 70130</t>
  </si>
  <si>
    <t>99 9 00 51180</t>
  </si>
  <si>
    <t>99 9 00 29990</t>
  </si>
  <si>
    <t>99 9 00 59300</t>
  </si>
  <si>
    <t>01 3 01 00590</t>
  </si>
  <si>
    <t>01 3 01 20980</t>
  </si>
  <si>
    <t>01 3 01 29990</t>
  </si>
  <si>
    <t>01 3 01 70130</t>
  </si>
  <si>
    <t>01 3 03 29990</t>
  </si>
  <si>
    <t>01 2 01 20360</t>
  </si>
  <si>
    <t>01 2 03 29990</t>
  </si>
  <si>
    <t>01 5 02 29990</t>
  </si>
  <si>
    <t>01 6 01 20350</t>
  </si>
  <si>
    <t>99 9 00 71210</t>
  </si>
  <si>
    <t>08 2 06 73870</t>
  </si>
  <si>
    <t>03 1 01 63810</t>
  </si>
  <si>
    <t>03 1 01 73810</t>
  </si>
  <si>
    <t>03 1 02 63820</t>
  </si>
  <si>
    <t>08 3 01 29990</t>
  </si>
  <si>
    <t>03 2 02 20570</t>
  </si>
  <si>
    <t>03 2 02 80120</t>
  </si>
  <si>
    <t>03 2 02 80570</t>
  </si>
  <si>
    <t>03 2 02 S0121</t>
  </si>
  <si>
    <t>03 2 02 S0129</t>
  </si>
  <si>
    <t>03 2 02 S012Б</t>
  </si>
  <si>
    <t>03 2 03 72140</t>
  </si>
  <si>
    <t>03 2 03 S2140</t>
  </si>
  <si>
    <t>03 2 04 72130</t>
  </si>
  <si>
    <t>03 2 04 S0122</t>
  </si>
  <si>
    <t>07 1 01 25010</t>
  </si>
  <si>
    <t>07 1 02 25030</t>
  </si>
  <si>
    <t>07 1 03 25040</t>
  </si>
  <si>
    <t>07 1 04 25050</t>
  </si>
  <si>
    <t>08 3 02 00460</t>
  </si>
  <si>
    <t>09 2 05 22110</t>
  </si>
  <si>
    <t>09 2 05 40370</t>
  </si>
  <si>
    <t>09 2 07 20450</t>
  </si>
  <si>
    <t>09 2 07 29990</t>
  </si>
  <si>
    <t>99 9 00 80450</t>
  </si>
  <si>
    <t>09 2 01 60570</t>
  </si>
  <si>
    <t>08 6 01 L5760</t>
  </si>
  <si>
    <t>09 2 02 21340</t>
  </si>
  <si>
    <t>09 2 02 71340</t>
  </si>
  <si>
    <t>09 2 02 S1340</t>
  </si>
  <si>
    <t>09 2 03 21360</t>
  </si>
  <si>
    <t>09 2 03 81360</t>
  </si>
  <si>
    <t>09 2 04 71350</t>
  </si>
  <si>
    <t>11 1 01 71450</t>
  </si>
  <si>
    <t>11 2 01 71450</t>
  </si>
  <si>
    <t>12 1 01 71420</t>
  </si>
  <si>
    <t>12 1 01 81420</t>
  </si>
  <si>
    <t>12 2 01 80850</t>
  </si>
  <si>
    <t>99 9 00 80120</t>
  </si>
  <si>
    <t>99 9 00 S0120</t>
  </si>
  <si>
    <t>01 7 01 71310</t>
  </si>
  <si>
    <t>08 4 01 20450</t>
  </si>
  <si>
    <t>08 4 01 71410</t>
  </si>
  <si>
    <t>02 1 01 00590</t>
  </si>
  <si>
    <t>02 1 01 70130</t>
  </si>
  <si>
    <t>02 1 01 73020</t>
  </si>
  <si>
    <t>02 1 03 22110</t>
  </si>
  <si>
    <t>02 1 03 S0123</t>
  </si>
  <si>
    <t>02 1 03 S0125</t>
  </si>
  <si>
    <t>02 1 03 S0127</t>
  </si>
  <si>
    <t>02 1 03 S0128</t>
  </si>
  <si>
    <t>02 1 05 23030</t>
  </si>
  <si>
    <t>02 2 01 00590</t>
  </si>
  <si>
    <t>02 2 01 20450</t>
  </si>
  <si>
    <t>02 2 01 53030</t>
  </si>
  <si>
    <t>02 2 01 73040</t>
  </si>
  <si>
    <t>02 2 01 73060</t>
  </si>
  <si>
    <t>02 2 01 L3040</t>
  </si>
  <si>
    <t>02 2 03 20450</t>
  </si>
  <si>
    <t>02 2 03 22110</t>
  </si>
  <si>
    <t>02 2 03 70550</t>
  </si>
  <si>
    <t>02 2 03 72120</t>
  </si>
  <si>
    <t>02 2 03 S2120</t>
  </si>
  <si>
    <t>13 1 01 29990</t>
  </si>
  <si>
    <t>02 3 01 00590</t>
  </si>
  <si>
    <t>02 3 01 70130</t>
  </si>
  <si>
    <t>02 3 05 00590</t>
  </si>
  <si>
    <t>02 3 05 70130</t>
  </si>
  <si>
    <t>02 6 02 21010</t>
  </si>
  <si>
    <t>10 1 01 21010</t>
  </si>
  <si>
    <t>02 4 01 20650</t>
  </si>
  <si>
    <t>02 4 01 70650</t>
  </si>
  <si>
    <t>06 2 01 20450</t>
  </si>
  <si>
    <t>06 2 01 29990</t>
  </si>
  <si>
    <t>06 2 02 00590</t>
  </si>
  <si>
    <t>06 2 02 29990</t>
  </si>
  <si>
    <t>06 2 02 70130</t>
  </si>
  <si>
    <t>06 2 03 20850</t>
  </si>
  <si>
    <t>01 1 02 20320</t>
  </si>
  <si>
    <t>02 5 01 00590</t>
  </si>
  <si>
    <t>02 5 01 70130</t>
  </si>
  <si>
    <t>02 6 01 22110</t>
  </si>
  <si>
    <t>02 6 01 90019</t>
  </si>
  <si>
    <t>05 1 01 00590</t>
  </si>
  <si>
    <t>05 1 02 21440</t>
  </si>
  <si>
    <t>05 1 02 L519F</t>
  </si>
  <si>
    <t>05 2 01 00590</t>
  </si>
  <si>
    <t>05 2 02 29990</t>
  </si>
  <si>
    <t>05 2 03 72120</t>
  </si>
  <si>
    <t>05 3 01 00590</t>
  </si>
  <si>
    <t>05 3 01 70130</t>
  </si>
  <si>
    <t>05 3 03 22110</t>
  </si>
  <si>
    <t>05 3 03 L2990</t>
  </si>
  <si>
    <t>05 4 01 00590</t>
  </si>
  <si>
    <t>05 4 01 70130</t>
  </si>
  <si>
    <t>05 4 01 90019</t>
  </si>
  <si>
    <t>09 1 08 73790</t>
  </si>
  <si>
    <t>09 1 08 S3790</t>
  </si>
  <si>
    <t>04 4 01 12610</t>
  </si>
  <si>
    <t>04 4 03 12610</t>
  </si>
  <si>
    <t>04 2 01 71590</t>
  </si>
  <si>
    <t>04 4 06 29990</t>
  </si>
  <si>
    <t>04 6 02 71590</t>
  </si>
  <si>
    <t>02 1 04 73220</t>
  </si>
  <si>
    <t>02 2 04 73220</t>
  </si>
  <si>
    <t>02 3 04 73220</t>
  </si>
  <si>
    <t>04 1 01 52500</t>
  </si>
  <si>
    <t>04 1 01 71510</t>
  </si>
  <si>
    <t>04 1 01 72510</t>
  </si>
  <si>
    <t>04 1 01 72520</t>
  </si>
  <si>
    <t>04 1 01 72530</t>
  </si>
  <si>
    <t>04 1 01 72540</t>
  </si>
  <si>
    <t>04 1 01 74620</t>
  </si>
  <si>
    <t>04 1 01 R4620</t>
  </si>
  <si>
    <t>04 1 02 51370</t>
  </si>
  <si>
    <t>04 1 02 52200</t>
  </si>
  <si>
    <t>04 1 02 52800</t>
  </si>
  <si>
    <t>04 1 02 72310</t>
  </si>
  <si>
    <t>04 1 02 72360</t>
  </si>
  <si>
    <t>04 1 02 72370</t>
  </si>
  <si>
    <t>04 1 02 72410</t>
  </si>
  <si>
    <t>04 1 02 72420</t>
  </si>
  <si>
    <t>04 1 02 72430</t>
  </si>
  <si>
    <t>04 1 02 72450</t>
  </si>
  <si>
    <t>04 1 02 72620</t>
  </si>
  <si>
    <t>04 1 02 73820</t>
  </si>
  <si>
    <t>04 1 02 R4040</t>
  </si>
  <si>
    <t>04 1 02 R404F</t>
  </si>
  <si>
    <t>04 2 01 71690</t>
  </si>
  <si>
    <t>04 3 01 12880</t>
  </si>
  <si>
    <t>04 3 01 53800</t>
  </si>
  <si>
    <t>04 3 01 72850</t>
  </si>
  <si>
    <t>04 3 01 72880</t>
  </si>
  <si>
    <t>04 4 02 12140</t>
  </si>
  <si>
    <t>04 4 05 13820</t>
  </si>
  <si>
    <t>05 4 02 12220</t>
  </si>
  <si>
    <t>10 1 02 29990</t>
  </si>
  <si>
    <t>10 1 04 11380</t>
  </si>
  <si>
    <t>02 1 02 73030</t>
  </si>
  <si>
    <t>04 3 01 73000</t>
  </si>
  <si>
    <t>04 3 01 R3020</t>
  </si>
  <si>
    <t>04 3 01 R302F</t>
  </si>
  <si>
    <t>04 3 02 52600</t>
  </si>
  <si>
    <t>04 3 02 71520</t>
  </si>
  <si>
    <t>04 3 02 71530</t>
  </si>
  <si>
    <t>04 3 02 72860</t>
  </si>
  <si>
    <t>04 3 02 72870</t>
  </si>
  <si>
    <t>04 3 02 72890</t>
  </si>
  <si>
    <t>04 3 P1 50840</t>
  </si>
  <si>
    <t>09 1 02 73770</t>
  </si>
  <si>
    <t>09 1 02 L4970</t>
  </si>
  <si>
    <t>09 1 03 70820</t>
  </si>
  <si>
    <t>04 4 06 20450</t>
  </si>
  <si>
    <t>04 5 01 21020</t>
  </si>
  <si>
    <t>04 6 01 71230</t>
  </si>
  <si>
    <t>04 6 03 71240</t>
  </si>
  <si>
    <t>04 6 04 71250</t>
  </si>
  <si>
    <t>04 6 05 71260</t>
  </si>
  <si>
    <t>04 6 06 71270</t>
  </si>
  <si>
    <t>04 7 01 20450</t>
  </si>
  <si>
    <t>04 7 01 70270</t>
  </si>
  <si>
    <t>04 7 01 S0270</t>
  </si>
  <si>
    <t>13 1 02 29990</t>
  </si>
  <si>
    <t>06 1 01 00590</t>
  </si>
  <si>
    <t>06 1 01 70130</t>
  </si>
  <si>
    <t>06 1 01 S0124</t>
  </si>
  <si>
    <t>06 1 02 29990</t>
  </si>
  <si>
    <t>06 4 01 00590</t>
  </si>
  <si>
    <t>06 4 01 20450</t>
  </si>
  <si>
    <t>06 4 01 22110</t>
  </si>
  <si>
    <t>06 4 01 70130</t>
  </si>
  <si>
    <t>06 4 01 S0126</t>
  </si>
  <si>
    <t>06 4 02 29990</t>
  </si>
  <si>
    <t>06 3 01 90019</t>
  </si>
  <si>
    <t>06 3 02 00590</t>
  </si>
  <si>
    <t>07 3 01 21020</t>
  </si>
  <si>
    <t>99 9 00 70020</t>
  </si>
  <si>
    <t>99 9 00 70110</t>
  </si>
  <si>
    <t>99 9 00 80010</t>
  </si>
  <si>
    <t>Распределение бюджетных ассигнований по целевым статьям (муниципальным программам Прохоровского района 
и непрограммным направлениям деятельности), группам видов расходов, разделам, подразделам классификации расходов бюджета муниципального района «Прохоровский район» за 2021 год</t>
  </si>
  <si>
    <t>Муниципальная программа Прохоровского района «Обеспечение безопасности жизнедеятельности населения на территории Прохоровского района»</t>
  </si>
  <si>
    <t xml:space="preserve">Подпрограмма «Профилактика немедицинского потребления наркотических средств и психотропных веществ и их аналогов, противодействие их незаконному обороту»  </t>
  </si>
  <si>
    <t>Основное мероприятие «Реализация мероприятий по раннему выявлению потребителей наркотиков»</t>
  </si>
  <si>
    <t>01 1</t>
  </si>
  <si>
    <t>01 1 02</t>
  </si>
  <si>
    <t>Подпрограмма «Профилактика правонарушений и обеспечение безопасности дорожного движения»</t>
  </si>
  <si>
    <t>Основное мероприятие «Реализация мероприятий по безопасности дорожного движения»</t>
  </si>
  <si>
    <t>01 2</t>
  </si>
  <si>
    <t>01 2 01</t>
  </si>
  <si>
    <t>Основное мероприятие «Профилактика правонарушений администрации Прохоровского района»</t>
  </si>
  <si>
    <t>01 2 03</t>
  </si>
  <si>
    <t>Подпрограмма «Снижение рисков, смягчение последствий чрезвычайных ситуаций природного и техногенного характера,  защита населения»</t>
  </si>
  <si>
    <t>01 3</t>
  </si>
  <si>
    <t>Основное мероприятие «Обеспечение защиты и безопасности населения»</t>
  </si>
  <si>
    <t>01 3 01</t>
  </si>
  <si>
    <t>Основное мероприятие «Организация и осуществление мероприятий по территориальной обороне и гражданской обороне»</t>
  </si>
  <si>
    <t>01 3 03</t>
  </si>
  <si>
    <t xml:space="preserve">Подпрограмма «Обеспечение реализации муниципальной программы» </t>
  </si>
  <si>
    <t>01 7</t>
  </si>
  <si>
    <t>Основное мероприятие «Обеспечение функций органов власти местного самоуправления»</t>
  </si>
  <si>
    <t>01 7 02</t>
  </si>
  <si>
    <t>Подпрограмма «Обеспечение реализации муниципальной программы»</t>
  </si>
  <si>
    <t>Основное мероприятие «Обеспечение деятельности административной комиссии»</t>
  </si>
  <si>
    <t>01 7 01</t>
  </si>
  <si>
    <t>Подпрограмма «Построение и развитие аппаратно-программного комплекса «Безопасный город»»</t>
  </si>
  <si>
    <t>01 6</t>
  </si>
  <si>
    <t>Основное мероприятие «Формирование комплексной, многоуровневой системы обучения общественной безопасности»</t>
  </si>
  <si>
    <t>01 6 01</t>
  </si>
  <si>
    <t>Подпрограмма "Противодействие терроризму и экстремизму"</t>
  </si>
  <si>
    <t>01 5</t>
  </si>
  <si>
    <t>Основное мероприятие «Подготовка и издание наглядных пособий и методических материалов антитеррористической и противоэкстремистской направленности»</t>
  </si>
  <si>
    <t>01 5 02</t>
  </si>
  <si>
    <t xml:space="preserve">Подпрограмма «Профилактика безнадзорности и правонарушений несовершеннолетних и защита их прав» </t>
  </si>
  <si>
    <t>01 4</t>
  </si>
  <si>
    <t>Основное мероприятие «Осуществление полномочий по созданию и организации деятельности комиссий по делам несовершеннолетних и защите их прав»</t>
  </si>
  <si>
    <t>01 4 01</t>
  </si>
  <si>
    <t>Муниципальная программа Прохоровского района «Развитие образования Прохоровского района»</t>
  </si>
  <si>
    <t xml:space="preserve">Подпрограмма «Развитие дошкольного образования»  </t>
  </si>
  <si>
    <t>Основное мероприятие «Реализация общеобразовательных программ дошкольного образования»</t>
  </si>
  <si>
    <t>02 1</t>
  </si>
  <si>
    <t>02 1 01</t>
  </si>
  <si>
    <t>Основное мероприятие «Государственная поддержка предоставления дошкольного образования»</t>
  </si>
  <si>
    <t>02 1 02</t>
  </si>
  <si>
    <t>Основное мероприятие «Развитие инфраструктуры системы дошкольного образования»</t>
  </si>
  <si>
    <t>02 1 03</t>
  </si>
  <si>
    <t>Основное мероприятие "Социальная поддержка педагогических работников"</t>
  </si>
  <si>
    <t>02 1 04</t>
  </si>
  <si>
    <t>Основное мероприятие «Возмещение расходов на питание воспитанников дошкольных учреждений»</t>
  </si>
  <si>
    <t>02 1 05</t>
  </si>
  <si>
    <t xml:space="preserve">Подпрограмма «Развитие общего образования»  </t>
  </si>
  <si>
    <t>02 2</t>
  </si>
  <si>
    <t>Основное мероприятие «Реализация программ общего образования»</t>
  </si>
  <si>
    <t>02 2 01</t>
  </si>
  <si>
    <t>Основное мероприятие «Развитие инфраструктуры системы общего образования»</t>
  </si>
  <si>
    <t>02 2 03</t>
  </si>
  <si>
    <t>Основное мероприятие «Социальная поддержка педагогических работников»</t>
  </si>
  <si>
    <t>02 2 04</t>
  </si>
  <si>
    <t>Подпрограмма  «Развитие дополнительного образования, поддержка талантливых и одаренных детей»</t>
  </si>
  <si>
    <t>02 3</t>
  </si>
  <si>
    <t>Основное мероприятие «Реализация дополнительных общеобразовательных (общеразвивающих) программ»</t>
  </si>
  <si>
    <t>02 3 01</t>
  </si>
  <si>
    <t xml:space="preserve">02 3 04 </t>
  </si>
  <si>
    <t>Основное мероприятие «Обеспечение функционирования модели персонифицированного финансирования дополнительного образования детей»</t>
  </si>
  <si>
    <t>02 3 05</t>
  </si>
  <si>
    <t xml:space="preserve">Подпрограмма «Обеспечение безопасного, качественного отдыха и оздоровления детей» </t>
  </si>
  <si>
    <t>02 4</t>
  </si>
  <si>
    <t>Основное мероприятие «Проведение детской оздоровительной кампании»</t>
  </si>
  <si>
    <t>02 4 01</t>
  </si>
  <si>
    <t>Подпрограмма «Развитие системы оценки качества образования»</t>
  </si>
  <si>
    <t>02 5</t>
  </si>
  <si>
    <t>Основное мероприятие «Реализация механизмов  оценки качества  образования в соответствии с государственными образовательными стандартами»</t>
  </si>
  <si>
    <t>02 5 01</t>
  </si>
  <si>
    <t>02 6</t>
  </si>
  <si>
    <t>02 6 01</t>
  </si>
  <si>
    <t>Основное мероприятие «Профессиональная подготовка, переподготовка и повышение квалификации»</t>
  </si>
  <si>
    <t>02 6 02</t>
  </si>
  <si>
    <t xml:space="preserve">Муниципальная программа Прохоровского района «Совершенствование и развитие транспортной системы и дорожной сети Прохоровского района»       </t>
  </si>
  <si>
    <t>Подпрограмма «Создание условий для предоставления транспортных услуг и организации транспортного обслуживания населения»</t>
  </si>
  <si>
    <t>03 1</t>
  </si>
  <si>
    <t>Основное мероприятие «Организация транспортного обслуживания населения в пригородном межмуниципальном сообщении»</t>
  </si>
  <si>
    <t>03 1 01</t>
  </si>
  <si>
    <t>Основное мероприятие «Субсидии организациям автомобильного транспорта»</t>
  </si>
  <si>
    <t>03 1 02</t>
  </si>
  <si>
    <t>Подпрограмма «Совершенствование и развитие дорожной сети автомобильных дорог общего пользования»</t>
  </si>
  <si>
    <t>03 2</t>
  </si>
  <si>
    <t>Основное мероприятие «Содержание и ремонт автомобильных дорог общего пользования местного значения»</t>
  </si>
  <si>
    <t>03 2 02</t>
  </si>
  <si>
    <t>Основное мероприятие «Капитальный ремонт автомобильных дорог и мостов общего пользования местного значения, капитальный ремонт и ремонт автомобильных дорог общего пользования населенных пунктов»</t>
  </si>
  <si>
    <t>03 2 03</t>
  </si>
  <si>
    <t>Основное мероприятие «Строительство (реконструкция) автомобильных дорог общего пользования»</t>
  </si>
  <si>
    <t>03 2 04</t>
  </si>
  <si>
    <t>Муниципальная программа Прохоровского района «Социальная поддержка граждан в Прохоровском районе»</t>
  </si>
  <si>
    <t xml:space="preserve">Подпрограмма «Реализация переданных государственных полномочий по социальной поддержке отдельных категорий граждан» </t>
  </si>
  <si>
    <t>04 1</t>
  </si>
  <si>
    <t>Основное мероприятие «Оплата жилищно-коммунальных услуг отдельным категориям граждан»</t>
  </si>
  <si>
    <t>04 1 01</t>
  </si>
  <si>
    <t>Основное мероприятие «Социальная поддержка отдельных категорий граждан»</t>
  </si>
  <si>
    <t>04 1 02</t>
  </si>
  <si>
    <t>Подпрограмма «Обеспечение социального обслуживания населения»</t>
  </si>
  <si>
    <t>04 2</t>
  </si>
  <si>
    <t>Основное мероприятие «Оказание социальных услуг населению организациями социального обслуживания»</t>
  </si>
  <si>
    <t xml:space="preserve">04 2 01 </t>
  </si>
  <si>
    <t xml:space="preserve">Подпрограмма «Реализация переданных государственных полномочий по социальной поддержке семьи и детства» </t>
  </si>
  <si>
    <t>04 3</t>
  </si>
  <si>
    <t>Основное мероприятие «Предоставление мер социальной поддержки семьям и детям»</t>
  </si>
  <si>
    <t>04 3 01</t>
  </si>
  <si>
    <t>Основное мероприятие «Предоставление мер социальной поддержки детям-сиротам и детям, оставшимся без попечения родителей»</t>
  </si>
  <si>
    <t>04 3 02</t>
  </si>
  <si>
    <t>Проект «Финансовая поддержка семей при рождении детей»</t>
  </si>
  <si>
    <t>04 3 P1</t>
  </si>
  <si>
    <t>Подпрограмма «Развитие мер социальной поддержки отдельных категорий граждан»</t>
  </si>
  <si>
    <t>04 4</t>
  </si>
  <si>
    <t>Основное мероприятие «Выплата пенсии за выслугу лет лицам, замещавшим муниципальные должности и должности муниципальной службы»</t>
  </si>
  <si>
    <t>04 4 01</t>
  </si>
  <si>
    <t>Основное мероприятие «Доплата к государственной пенсии лицам, замещавшим должности в органах государственной власти и управления»</t>
  </si>
  <si>
    <t>04 4 03</t>
  </si>
  <si>
    <t>Основное мероприятие «Выплата пособий лицам, которым присвоено звание «Почетный гражданин Прохоровского района»»</t>
  </si>
  <si>
    <t>04 4 02</t>
  </si>
  <si>
    <t>Основное мероприятие «Обеспечение равной доступности услуг общественного транспорта для отдельных категорий граждан (проездные билеты)»</t>
  </si>
  <si>
    <t>04 4 05</t>
  </si>
  <si>
    <t>Основное мероприятие «Реализация мероприятий по социальной поддержке отдельных категорий граждан»</t>
  </si>
  <si>
    <t>04 4 06</t>
  </si>
  <si>
    <t xml:space="preserve">Подпрограмма «Поддержка социально-ориентированных некоммерческих организаций» </t>
  </si>
  <si>
    <t>04 5</t>
  </si>
  <si>
    <t>Основное мероприятие «Осуществление расходов по поддержке социально-ориентированных некоммерческих организаций»</t>
  </si>
  <si>
    <t>04 5 01</t>
  </si>
  <si>
    <t>04 6</t>
  </si>
  <si>
    <t>Основное мероприятие «Организация предоставления отдельных мер социальной защиты населения»</t>
  </si>
  <si>
    <t>04 6 01</t>
  </si>
  <si>
    <t>04 6 02</t>
  </si>
  <si>
    <t>Основное мероприятие «Осуществление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родителей»</t>
  </si>
  <si>
    <t>04 6 03</t>
  </si>
  <si>
    <t>Основное мероприятие «Осуществление деятельности по опеке и попечительству в отношении совершеннолетних лиц»</t>
  </si>
  <si>
    <t>04 6 04</t>
  </si>
  <si>
    <t>Основное мероприятие «Организация предоставления ежемесячных денежных компенсаций расходов по оплате жилищно-коммунальных услуг»</t>
  </si>
  <si>
    <t>04 6 05</t>
  </si>
  <si>
    <t>Основное мероприятие «Организация предоставления социального пособия на погребение»</t>
  </si>
  <si>
    <t>04 6 06</t>
  </si>
  <si>
    <t>Подпрограмма «Доступная среда»</t>
  </si>
  <si>
    <t>04 7</t>
  </si>
  <si>
    <t>Основное мероприятие «Обеспечение доступности приоритетных объектов и услуг в приоритетных сферах жизнедеятельности инвалидов и других маломобильных групп населения»</t>
  </si>
  <si>
    <t>04 7 01</t>
  </si>
  <si>
    <t>Муниципальная программа Прохоровского района «Развитие культуры, искусства и туризма Прохоровского района»</t>
  </si>
  <si>
    <t xml:space="preserve">Подпрограмма «Развитие библиотечного дела» </t>
  </si>
  <si>
    <t>05 1</t>
  </si>
  <si>
    <t>Основное мероприятие «Обеспечение деятельности муниципальных учреждений»</t>
  </si>
  <si>
    <t>05 1 01</t>
  </si>
  <si>
    <t>Основное мероприятие «Комплектование книжных фондов библиотек»</t>
  </si>
  <si>
    <t>05 1 02</t>
  </si>
  <si>
    <t>Подпрограмма «Культурно-досуговая деятельность и народное творчество»</t>
  </si>
  <si>
    <t>05 2</t>
  </si>
  <si>
    <t>Основное мероприятие «Обеспечение деятельности муниципальных  учреждений»</t>
  </si>
  <si>
    <t>05 2 01</t>
  </si>
  <si>
    <t>Основное мероприятие «Организация и проведение общественно значимых мероприятий, направленных на популяризацию традиционной культуры района, развитие народных художественных ремесел»</t>
  </si>
  <si>
    <t>05 2 02</t>
  </si>
  <si>
    <t>Основное мероприятие «Развитие инфраструктуры сферы культуры»</t>
  </si>
  <si>
    <t>05 2 03</t>
  </si>
  <si>
    <t>Подпрограмма «Развитие туризма и музейного дела»</t>
  </si>
  <si>
    <t>05 3</t>
  </si>
  <si>
    <t>05 3 01</t>
  </si>
  <si>
    <t>Основное мероприятие «Реализация мероприятий федеральной целевой программы «Увековечение памяти погибшим при защите Отечества на 2019-2024 годы»»</t>
  </si>
  <si>
    <t>05 3 03</t>
  </si>
  <si>
    <t>05 4</t>
  </si>
  <si>
    <t>05 4 01</t>
  </si>
  <si>
    <t>Основное мероприятие «Социальная поддержка муниципальных учреждений культуры и их работников»</t>
  </si>
  <si>
    <t>05 4 02</t>
  </si>
  <si>
    <t>Муниципальная программа Прохоровского района «Физическая культура, спорт и молодежная политика на территории Прохоровского района»</t>
  </si>
  <si>
    <t>Подпрограмма «Развитие физической культуры и массового спорта»</t>
  </si>
  <si>
    <t>06 1</t>
  </si>
  <si>
    <t>06 1 01</t>
  </si>
  <si>
    <t>Основное мероприятие «Мероприятия по развитию видов спорта, культивируемых в Прохоровском районе»</t>
  </si>
  <si>
    <t>06 1 02</t>
  </si>
  <si>
    <t>Подпрограмма «Развитие и повышение эффективности молодежной политики»</t>
  </si>
  <si>
    <t>06 2</t>
  </si>
  <si>
    <t>Основное мероприятие "Развитие созидательной активности молодежи, повышение уровня духовно-нравственного и патриотического сознания и самосознания молодежи"</t>
  </si>
  <si>
    <t>06 2 01</t>
  </si>
  <si>
    <t>Основное мероприятие «Организация рационального и целенаправленного исследования свободного времени молодежи для отдыха и расширения культурного кругозора»</t>
  </si>
  <si>
    <t>06 2 02</t>
  </si>
  <si>
    <t>Основное мероприятие «Организация и проведение творческих конкурсов для детей и молодежи»</t>
  </si>
  <si>
    <t>06 2 03</t>
  </si>
  <si>
    <t xml:space="preserve">Подпрограмма  «Обеспечение реализации муниципальной программы» </t>
  </si>
  <si>
    <t>06 3</t>
  </si>
  <si>
    <t>06 3 01</t>
  </si>
  <si>
    <t>06 3 02</t>
  </si>
  <si>
    <t>Подпрограмма «Создание эффективной системы физического воспитания, ориентированной на особенности развития детей и подростков»</t>
  </si>
  <si>
    <t>06 4</t>
  </si>
  <si>
    <t>06 4 01</t>
  </si>
  <si>
    <t>Основное мероприятие «Организация и проведение спортивных мероприятий»</t>
  </si>
  <si>
    <t>06 4 02</t>
  </si>
  <si>
    <t>Подпрограмма «Развитие информационного общества»</t>
  </si>
  <si>
    <t>07 1</t>
  </si>
  <si>
    <t>Основное мероприятие «Создание условий для предоставления государственных и муниципальных услуг с использованием современных информационных и телекоммуникационных технологий»</t>
  </si>
  <si>
    <t>07 1 01</t>
  </si>
  <si>
    <t>Муниципальная программа Прохоровского района «Развитие информационного общества и повышение качества и доступности государственных и муниципальных услуг в Прохоровском районе»</t>
  </si>
  <si>
    <t>Основное мероприятие «Модернизация и развитие инфраструктуры связи, программного и технического комплекса корпоративной сети администрации Прохоровского района»</t>
  </si>
  <si>
    <t>07 1 02</t>
  </si>
  <si>
    <t>Основное мероприятие «Сопровождение Региональной информационно-аналитической системы»</t>
  </si>
  <si>
    <t>07 1 03</t>
  </si>
  <si>
    <t>Основное мероприятие «Обеспечение информационной безопасности в информационном обществе»</t>
  </si>
  <si>
    <t>07 1 04</t>
  </si>
  <si>
    <t>Подпрограмма «Информирование населения Прохоровского района о деятельности органов местного самоуправления в печатных средствах массовой информации»</t>
  </si>
  <si>
    <t>07 3</t>
  </si>
  <si>
    <t>Основное мероприятие «Поддержка  печатных средств массовой информации»</t>
  </si>
  <si>
    <t>07 3 01</t>
  </si>
  <si>
    <t>Муниципальная программа Прохоровского района «Развитие экономического потенциала и формирование благоприятного предпринимательского климата в Прохоровском районе»</t>
  </si>
  <si>
    <t xml:space="preserve">Подпрограмма «Развитие сельского хозяйства» </t>
  </si>
  <si>
    <t>08 2</t>
  </si>
  <si>
    <t>Основное мероприятие «Обеспечение функций по содержанию скотомогильников (биотермических ям) области»</t>
  </si>
  <si>
    <t>08 2 06</t>
  </si>
  <si>
    <t>Подпрограмма «Повышение качества управления муниципальным имуществом и земельными ресурсами»</t>
  </si>
  <si>
    <t>08 3</t>
  </si>
  <si>
    <t>Основное мероприятие «Совершенствование управления и распоряжения муниципальным имуществом»</t>
  </si>
  <si>
    <t>08 3 01</t>
  </si>
  <si>
    <t>Основное мероприятие «Повышение эффективности использования земельных ресурсов»</t>
  </si>
  <si>
    <t>08 3 02</t>
  </si>
  <si>
    <t>Подпрограмма «Охрана окружающей среды и рациональное природопользование»</t>
  </si>
  <si>
    <t>08 4</t>
  </si>
  <si>
    <t>Основное мероприятие «Разработка проектно-сметной документации на рекультивацию объектов накопительного вреда окружающей среде»</t>
  </si>
  <si>
    <t>08 4 01</t>
  </si>
  <si>
    <t xml:space="preserve">Подпрограмма «Комплексное развитие сельских территорий» </t>
  </si>
  <si>
    <t>08 6</t>
  </si>
  <si>
    <t>Основное мероприятие «Реализация мероприятий по комплексному развитию сельских территорий»</t>
  </si>
  <si>
    <t>08 6 01</t>
  </si>
  <si>
    <t>Реализация функций органов власти местного самоуправления</t>
  </si>
  <si>
    <t>99</t>
  </si>
  <si>
    <t>Иные непрограммные мероприятия</t>
  </si>
  <si>
    <t>99 9</t>
  </si>
  <si>
    <t>Муниципальная программа Прохоровского района «Укрепление общественного здоровья в прохоровском районе»</t>
  </si>
  <si>
    <t>Подпрограмма «Укрепление общественного здоровья в Прохоровском районе»</t>
  </si>
  <si>
    <t>13 1</t>
  </si>
  <si>
    <t>Основное мероприятие «Организация и проведение мероприятий, направленных на мотивирование граждан к ведению здорового образа жизни»</t>
  </si>
  <si>
    <t>13 1 01</t>
  </si>
  <si>
    <t>Основное мероприятие «Организация мероприятий, направленных на поддержку социально уязвимых слоёв населения»</t>
  </si>
  <si>
    <t>13 1 02</t>
  </si>
  <si>
    <t>Муниципальная программа Прохоровского района «Развитие общественного самоуправления и социальной активности населения муниципального района «Прохоровский район»»</t>
  </si>
  <si>
    <t xml:space="preserve">Подпрограмма «Развитие территориального общественного самоуправления  социальной активности населения» </t>
  </si>
  <si>
    <t>12 1</t>
  </si>
  <si>
    <t>Основное мероприятие «Организация и проведение социально значимых мероприятий, направленных на развитие общественного самоуправления»</t>
  </si>
  <si>
    <t>12 1 01</t>
  </si>
  <si>
    <t xml:space="preserve">Подпрограмма «Развитие системы поощрения граждан и организаций за высокие показатели общественно-полезной деятельности и заслуги в социально-экономическом развитии муниципального района «Прохоровский район»» </t>
  </si>
  <si>
    <t>12 3</t>
  </si>
  <si>
    <t>Основное мероприятие «Поощрение граждан и организаций района в социально-экономической сфере и общественной деятельности»</t>
  </si>
  <si>
    <t>12 3 01</t>
  </si>
  <si>
    <t>Подпрограмма «Развитие общественного самоуправления с привлечением общественных организаций и инициативных групп населения»</t>
  </si>
  <si>
    <t>12 2</t>
  </si>
  <si>
    <t>Основное мероприятие «Грантовая поддержка социально значимых инициатив»</t>
  </si>
  <si>
    <t>12 2 01</t>
  </si>
  <si>
    <t>Подпрограмма  «Создание условий для обеспечения качественными услугами жилищно-коммунального хозяйства населения Прохоровского района»</t>
  </si>
  <si>
    <t>09 2</t>
  </si>
  <si>
    <t>Основное мероприятие «Организация наружного освещения населенных пунктов»</t>
  </si>
  <si>
    <t>09 2 02</t>
  </si>
  <si>
    <t>Основное мероприятие «Организация и проведение областных и районных конкурсов по благоустройству муниципальных учреждений (организаций)»</t>
  </si>
  <si>
    <t>09 2 03</t>
  </si>
  <si>
    <t>Основное мероприятие «Выплата социального пособия на погребение и возмещение расходов по гарантированному перечню услуг по погребению»</t>
  </si>
  <si>
    <t>09 2 04</t>
  </si>
  <si>
    <t>Основное мероприятие «Реализация мероприятий по проведению капитального ремонта многоквартирных домов»</t>
  </si>
  <si>
    <t>09 2 01</t>
  </si>
  <si>
    <t>Основное мероприятие «Строительство (реконструкция), капитальный и текущий ремонт объектов муниципальной собственности»</t>
  </si>
  <si>
    <t>09 2 05</t>
  </si>
  <si>
    <t>Основное мероприятие «Содержание объектов муниципальной собственности»</t>
  </si>
  <si>
    <t>09 2 07</t>
  </si>
  <si>
    <t>Подпрограмма «Стимулирование развития жилищного строительства»</t>
  </si>
  <si>
    <t>09 1</t>
  </si>
  <si>
    <t>Основное мероприятие «Обеспечение ведомственным жильем участников региональной программы «Обеспечение жильем медицинских работников государственных учреждений здравоохранения Белгородской области»»</t>
  </si>
  <si>
    <t>09 1 08</t>
  </si>
  <si>
    <t>Основное мероприятие "Обеспечение жильем детей-сирот, детей, оставшихся без попечения родителей, и лиц из их числа по договорам найма специализированных жилых помещений"</t>
  </si>
  <si>
    <t>09 1 03</t>
  </si>
  <si>
    <t>Основное мероприятие "Обеспечение жильем молодых семей"</t>
  </si>
  <si>
    <t>09 1 02</t>
  </si>
  <si>
    <t>Муниципальная программа Прохоровского района «Обеспечение доступным и комфортным жильем и коммунальными услугами жителей Прохоровского района»</t>
  </si>
  <si>
    <t>Муниципальная программа Прохоровского района «Формирование современной городской среды на территории Прохоровского района»</t>
  </si>
  <si>
    <t xml:space="preserve">Подпрограмма «Благоустройство дворовых территорий многоквартирных домов Прохоровского района» </t>
  </si>
  <si>
    <t>11 1</t>
  </si>
  <si>
    <t>Основное мероприятие «Обеспечение проведения мероприятий по благоустройству дворовых территорий Прохоровского района»</t>
  </si>
  <si>
    <t>11 1 01</t>
  </si>
  <si>
    <t xml:space="preserve">Подпрограмма «Благоустройство общественных территорий и иных территорий Прохоровского района» </t>
  </si>
  <si>
    <t>11 2</t>
  </si>
  <si>
    <t>Основное мероприятие «Обеспечение проведения мероприятий по благоустройству общественных и иных территорий Прохоровского района»</t>
  </si>
  <si>
    <t>11 2 01</t>
  </si>
  <si>
    <t xml:space="preserve">Муниципальная программа Прохоровского района «Развитие системы муниципальной кадровой политики в Прохоровском районе» </t>
  </si>
  <si>
    <t>Подпрограмма «Развитие муниципальной службы»</t>
  </si>
  <si>
    <t>10 1</t>
  </si>
  <si>
    <t>Основное мероприятие «Повышение квалификации, профессиональная подготовка и переподготовка кадров»</t>
  </si>
  <si>
    <t>10 101</t>
  </si>
  <si>
    <t>Основное мероприятие «Поддержка молодых специалистов»</t>
  </si>
  <si>
    <t>10 1 02</t>
  </si>
  <si>
    <t>Основное мероприятие «Единовременная выплата врачам общей практики на жизненное обустройство, привлекаемых для работы в офисах семейного врача сельских медицинских округов района»</t>
  </si>
  <si>
    <t>10 1 04</t>
  </si>
  <si>
    <t>09 2 03 71360</t>
  </si>
  <si>
    <t>Организация и проведение областных конкурсов по благоустройству муниципальных образований</t>
  </si>
  <si>
    <t>(тыс. рублей)</t>
  </si>
  <si>
    <t>к решению Муниципального совета                                  Прохоровского района «Об исполнении районного бюджета муниципального района «Прохоровский район» за 2021 год »</t>
  </si>
  <si>
    <t>от     апреля  2022 года №______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</si>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</sst>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"/>
    </font>
    <font>
      <sz val="8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11" fillId="0" borderId="0"/>
  </cellStyleXfs>
  <cellXfs count="72">
    <xf numFmtId="0" fontId="0" fillId="0" borderId="0" xfId="0"/>
    <xf numFmtId="0" fontId="2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wrapText="1"/>
    </xf>
    <xf numFmtId="164" fontId="6" fillId="2" borderId="2" xfId="0" applyNumberFormat="1" applyFont="1" applyFill="1" applyBorder="1" applyAlignment="1" applyProtection="1">
      <alignment horizontal="right" wrapText="1"/>
    </xf>
    <xf numFmtId="164" fontId="5" fillId="2" borderId="2" xfId="0" applyNumberFormat="1" applyFont="1" applyFill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/>
    </xf>
    <xf numFmtId="0" fontId="5" fillId="2" borderId="2" xfId="0" applyNumberFormat="1" applyFont="1" applyFill="1" applyBorder="1" applyAlignment="1" applyProtection="1">
      <alignment horizontal="left" wrapText="1"/>
    </xf>
    <xf numFmtId="49" fontId="5" fillId="2" borderId="2" xfId="0" applyNumberFormat="1" applyFont="1" applyFill="1" applyBorder="1" applyAlignment="1" applyProtection="1">
      <alignment horizontal="right" wrapText="1"/>
    </xf>
    <xf numFmtId="4" fontId="5" fillId="2" borderId="2" xfId="0" applyNumberFormat="1" applyFont="1" applyFill="1" applyBorder="1" applyAlignment="1" applyProtection="1">
      <alignment horizontal="right" wrapText="1"/>
    </xf>
    <xf numFmtId="0" fontId="6" fillId="2" borderId="2" xfId="0" applyNumberFormat="1" applyFont="1" applyFill="1" applyBorder="1" applyAlignment="1" applyProtection="1">
      <alignment horizontal="left" wrapText="1"/>
    </xf>
    <xf numFmtId="4" fontId="6" fillId="2" borderId="2" xfId="0" applyNumberFormat="1" applyFont="1" applyFill="1" applyBorder="1" applyAlignment="1" applyProtection="1">
      <alignment horizontal="right" wrapText="1"/>
    </xf>
    <xf numFmtId="0" fontId="0" fillId="2" borderId="0" xfId="0" applyFill="1"/>
    <xf numFmtId="0" fontId="8" fillId="2" borderId="2" xfId="0" applyFont="1" applyFill="1" applyBorder="1" applyAlignment="1">
      <alignment horizontal="justify" wrapText="1"/>
    </xf>
    <xf numFmtId="49" fontId="6" fillId="2" borderId="2" xfId="0" applyNumberFormat="1" applyFont="1" applyFill="1" applyBorder="1" applyAlignment="1" applyProtection="1">
      <alignment horizontal="left" wrapText="1"/>
    </xf>
    <xf numFmtId="0" fontId="5" fillId="2" borderId="2" xfId="0" applyFont="1" applyFill="1" applyBorder="1" applyAlignment="1">
      <alignment horizontal="center" textRotation="90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164" fontId="5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right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>
      <alignment horizontal="justify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wrapText="1"/>
    </xf>
    <xf numFmtId="0" fontId="10" fillId="2" borderId="2" xfId="3" applyFont="1" applyFill="1" applyBorder="1" applyAlignment="1">
      <alignment horizontal="justify" vertical="top" wrapText="1"/>
    </xf>
    <xf numFmtId="0" fontId="10" fillId="2" borderId="2" xfId="1" applyFont="1" applyFill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justify" vertical="center" wrapText="1"/>
    </xf>
    <xf numFmtId="1" fontId="10" fillId="2" borderId="2" xfId="1" applyNumberFormat="1" applyFont="1" applyFill="1" applyBorder="1" applyAlignment="1">
      <alignment horizontal="justify" vertical="center" wrapText="1"/>
    </xf>
    <xf numFmtId="1" fontId="10" fillId="2" borderId="2" xfId="1" applyNumberFormat="1" applyFont="1" applyFill="1" applyBorder="1" applyAlignment="1">
      <alignment horizontal="justify" wrapText="1"/>
    </xf>
    <xf numFmtId="0" fontId="10" fillId="2" borderId="2" xfId="2" applyFont="1" applyFill="1" applyBorder="1" applyAlignment="1">
      <alignment horizontal="justify" wrapText="1"/>
    </xf>
    <xf numFmtId="0" fontId="10" fillId="2" borderId="2" xfId="1" applyFont="1" applyFill="1" applyBorder="1" applyAlignment="1">
      <alignment horizontal="justify" wrapText="1"/>
    </xf>
    <xf numFmtId="49" fontId="10" fillId="2" borderId="2" xfId="0" applyNumberFormat="1" applyFont="1" applyFill="1" applyBorder="1" applyAlignment="1">
      <alignment horizontal="justify" wrapText="1"/>
    </xf>
    <xf numFmtId="49" fontId="5" fillId="2" borderId="3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center" wrapText="1"/>
    </xf>
    <xf numFmtId="0" fontId="10" fillId="2" borderId="4" xfId="0" applyFont="1" applyFill="1" applyBorder="1" applyAlignment="1">
      <alignment horizontal="justify" wrapText="1"/>
    </xf>
    <xf numFmtId="49" fontId="5" fillId="2" borderId="4" xfId="0" applyNumberFormat="1" applyFont="1" applyFill="1" applyBorder="1" applyAlignment="1" applyProtection="1">
      <alignment horizontal="left" wrapText="1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164" fontId="5" fillId="2" borderId="4" xfId="0" applyNumberFormat="1" applyFont="1" applyFill="1" applyBorder="1" applyAlignment="1" applyProtection="1">
      <alignment horizontal="right" wrapText="1"/>
    </xf>
    <xf numFmtId="4" fontId="5" fillId="2" borderId="4" xfId="0" applyNumberFormat="1" applyFont="1" applyFill="1" applyBorder="1" applyAlignment="1" applyProtection="1">
      <alignment horizontal="right" wrapText="1"/>
    </xf>
    <xf numFmtId="164" fontId="5" fillId="2" borderId="4" xfId="0" applyNumberFormat="1" applyFont="1" applyFill="1" applyBorder="1" applyAlignment="1">
      <alignment horizontal="right" wrapText="1"/>
    </xf>
    <xf numFmtId="0" fontId="9" fillId="2" borderId="5" xfId="1" applyFont="1" applyFill="1" applyBorder="1" applyAlignment="1">
      <alignment horizontal="justify" vertical="center" wrapText="1"/>
    </xf>
    <xf numFmtId="49" fontId="5" fillId="2" borderId="6" xfId="0" applyNumberFormat="1" applyFont="1" applyFill="1" applyBorder="1" applyAlignment="1" applyProtection="1">
      <alignment horizontal="left" wrapText="1"/>
    </xf>
    <xf numFmtId="49" fontId="5" fillId="2" borderId="6" xfId="0" applyNumberFormat="1" applyFont="1" applyFill="1" applyBorder="1" applyAlignment="1" applyProtection="1">
      <alignment horizontal="center" vertical="center" wrapText="1"/>
    </xf>
    <xf numFmtId="164" fontId="5" fillId="2" borderId="6" xfId="0" applyNumberFormat="1" applyFont="1" applyFill="1" applyBorder="1" applyAlignment="1" applyProtection="1">
      <alignment horizontal="right" wrapText="1"/>
    </xf>
    <xf numFmtId="4" fontId="5" fillId="2" borderId="6" xfId="0" applyNumberFormat="1" applyFont="1" applyFill="1" applyBorder="1" applyAlignment="1" applyProtection="1">
      <alignment horizontal="right" wrapText="1"/>
    </xf>
    <xf numFmtId="164" fontId="5" fillId="2" borderId="7" xfId="0" applyNumberFormat="1" applyFont="1" applyFill="1" applyBorder="1" applyAlignment="1">
      <alignment horizontal="right" wrapText="1"/>
    </xf>
    <xf numFmtId="0" fontId="6" fillId="2" borderId="3" xfId="0" applyNumberFormat="1" applyFont="1" applyFill="1" applyBorder="1" applyAlignment="1" applyProtection="1">
      <alignment horizontal="left" wrapText="1"/>
    </xf>
    <xf numFmtId="49" fontId="6" fillId="2" borderId="3" xfId="0" applyNumberFormat="1" applyFont="1" applyFill="1" applyBorder="1" applyAlignment="1" applyProtection="1">
      <alignment horizontal="left" wrapText="1"/>
    </xf>
    <xf numFmtId="164" fontId="6" fillId="2" borderId="3" xfId="0" applyNumberFormat="1" applyFont="1" applyFill="1" applyBorder="1" applyAlignment="1" applyProtection="1">
      <alignment horizontal="right" wrapText="1"/>
    </xf>
    <xf numFmtId="4" fontId="6" fillId="2" borderId="3" xfId="0" applyNumberFormat="1" applyFont="1" applyFill="1" applyBorder="1" applyAlignment="1" applyProtection="1">
      <alignment horizontal="right" wrapText="1"/>
    </xf>
    <xf numFmtId="164" fontId="6" fillId="2" borderId="3" xfId="0" applyNumberFormat="1" applyFont="1" applyFill="1" applyBorder="1" applyAlignment="1">
      <alignment horizontal="right" wrapText="1"/>
    </xf>
    <xf numFmtId="49" fontId="6" fillId="2" borderId="4" xfId="0" applyNumberFormat="1" applyFont="1" applyFill="1" applyBorder="1" applyAlignment="1" applyProtection="1">
      <alignment horizontal="left" wrapText="1"/>
    </xf>
    <xf numFmtId="0" fontId="9" fillId="2" borderId="5" xfId="0" applyFont="1" applyFill="1" applyBorder="1" applyAlignment="1">
      <alignment horizontal="justify" wrapText="1"/>
    </xf>
    <xf numFmtId="49" fontId="6" fillId="2" borderId="6" xfId="0" applyNumberFormat="1" applyFont="1" applyFill="1" applyBorder="1" applyAlignment="1" applyProtection="1">
      <alignment horizontal="left" wrapText="1"/>
    </xf>
    <xf numFmtId="0" fontId="10" fillId="2" borderId="4" xfId="0" applyFont="1" applyFill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justify" vertical="center" wrapText="1"/>
    </xf>
    <xf numFmtId="0" fontId="10" fillId="2" borderId="4" xfId="2" applyFont="1" applyFill="1" applyBorder="1" applyAlignment="1">
      <alignment horizontal="justify" wrapText="1"/>
    </xf>
    <xf numFmtId="1" fontId="10" fillId="2" borderId="4" xfId="1" applyNumberFormat="1" applyFont="1" applyFill="1" applyBorder="1" applyAlignment="1">
      <alignment horizontal="justify" vertical="center" wrapText="1"/>
    </xf>
    <xf numFmtId="1" fontId="9" fillId="2" borderId="5" xfId="1" applyNumberFormat="1" applyFont="1" applyFill="1" applyBorder="1" applyAlignment="1">
      <alignment horizontal="justify" vertical="center" wrapText="1"/>
    </xf>
    <xf numFmtId="0" fontId="5" fillId="2" borderId="4" xfId="0" applyNumberFormat="1" applyFont="1" applyFill="1" applyBorder="1" applyAlignment="1" applyProtection="1">
      <alignment horizontal="left" wrapText="1"/>
    </xf>
    <xf numFmtId="0" fontId="5" fillId="2" borderId="5" xfId="0" applyNumberFormat="1" applyFont="1" applyFill="1" applyBorder="1" applyAlignment="1" applyProtection="1">
      <alignment horizontal="left" wrapText="1"/>
    </xf>
    <xf numFmtId="164" fontId="0" fillId="0" borderId="0" xfId="0" applyNumberFormat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5" fillId="0" borderId="1" xfId="0" applyFont="1" applyBorder="1" applyAlignment="1" applyProtection="1">
      <alignment horizontal="center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Обычный_Смета 2008- Суд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8"/>
  <sheetViews>
    <sheetView tabSelected="1" topLeftCell="A470" workbookViewId="0">
      <selection activeCell="F477" sqref="F477:I480"/>
    </sheetView>
  </sheetViews>
  <sheetFormatPr defaultRowHeight="12.75"/>
  <cols>
    <col min="1" max="1" width="38" customWidth="1"/>
    <col min="2" max="2" width="13" customWidth="1"/>
    <col min="3" max="3" width="5.42578125" customWidth="1"/>
    <col min="4" max="4" width="3.28515625" customWidth="1"/>
    <col min="5" max="5" width="3.42578125" customWidth="1"/>
    <col min="6" max="6" width="11.140625" customWidth="1"/>
    <col min="7" max="7" width="10.5703125" customWidth="1"/>
    <col min="8" max="8" width="8.140625" customWidth="1"/>
    <col min="9" max="9" width="9" customWidth="1"/>
  </cols>
  <sheetData>
    <row r="1" spans="1:10" ht="15.75">
      <c r="A1" s="1"/>
      <c r="B1" s="1"/>
      <c r="C1" s="2"/>
      <c r="D1" s="2"/>
      <c r="E1" s="2"/>
      <c r="F1" s="64" t="s">
        <v>756</v>
      </c>
      <c r="G1" s="64"/>
      <c r="H1" s="64"/>
      <c r="I1" s="64"/>
      <c r="J1" s="62"/>
    </row>
    <row r="2" spans="1:10" ht="83.25" customHeight="1">
      <c r="A2" s="1"/>
      <c r="B2" s="1"/>
      <c r="C2" s="3"/>
      <c r="D2" s="3"/>
      <c r="E2" s="3"/>
      <c r="F2" s="65" t="s">
        <v>754</v>
      </c>
      <c r="G2" s="65"/>
      <c r="H2" s="65"/>
      <c r="I2" s="65"/>
      <c r="J2" s="63"/>
    </row>
    <row r="3" spans="1:10" ht="25.5" customHeight="1">
      <c r="A3" s="1"/>
      <c r="B3" s="1"/>
      <c r="C3" s="61"/>
      <c r="D3" s="2"/>
      <c r="E3" s="2"/>
      <c r="F3" s="64" t="s">
        <v>755</v>
      </c>
      <c r="G3" s="64"/>
      <c r="H3" s="64"/>
      <c r="I3" s="64"/>
      <c r="J3" s="62"/>
    </row>
    <row r="4" spans="1:10" ht="22.5" customHeight="1">
      <c r="A4" s="1"/>
      <c r="B4" s="3"/>
      <c r="C4" s="3"/>
      <c r="D4" s="3"/>
      <c r="E4" s="3"/>
      <c r="F4" s="71"/>
      <c r="G4" s="71"/>
      <c r="H4" s="71"/>
      <c r="I4" s="71"/>
    </row>
    <row r="5" spans="1:10" ht="90" customHeight="1">
      <c r="A5" s="70" t="s">
        <v>462</v>
      </c>
      <c r="B5" s="70"/>
      <c r="C5" s="70"/>
      <c r="D5" s="70"/>
      <c r="E5" s="70"/>
      <c r="F5" s="70"/>
      <c r="G5" s="70"/>
      <c r="H5" s="70"/>
      <c r="I5" s="70"/>
    </row>
    <row r="6" spans="1:10" ht="24" customHeight="1">
      <c r="A6" s="6"/>
      <c r="H6" s="66" t="s">
        <v>753</v>
      </c>
      <c r="I6" s="66"/>
    </row>
    <row r="7" spans="1:10" ht="44.25" customHeight="1">
      <c r="A7" s="67" t="s">
        <v>1</v>
      </c>
      <c r="B7" s="67" t="s">
        <v>186</v>
      </c>
      <c r="C7" s="67"/>
      <c r="D7" s="67"/>
      <c r="E7" s="67"/>
      <c r="F7" s="67" t="s">
        <v>187</v>
      </c>
      <c r="G7" s="67" t="s">
        <v>209</v>
      </c>
      <c r="H7" s="67" t="s">
        <v>179</v>
      </c>
      <c r="I7" s="68" t="s">
        <v>180</v>
      </c>
    </row>
    <row r="8" spans="1:10" ht="51" customHeight="1">
      <c r="A8" s="69"/>
      <c r="B8" s="15" t="s">
        <v>183</v>
      </c>
      <c r="C8" s="15" t="s">
        <v>184</v>
      </c>
      <c r="D8" s="15" t="s">
        <v>181</v>
      </c>
      <c r="E8" s="15" t="s">
        <v>182</v>
      </c>
      <c r="F8" s="67"/>
      <c r="G8" s="67"/>
      <c r="H8" s="67"/>
      <c r="I8" s="68"/>
    </row>
    <row r="9" spans="1:10" ht="13.5" thickBot="1">
      <c r="A9" s="31" t="s">
        <v>2</v>
      </c>
      <c r="B9" s="31" t="s">
        <v>185</v>
      </c>
      <c r="C9" s="31" t="s">
        <v>8</v>
      </c>
      <c r="D9" s="31" t="s">
        <v>9</v>
      </c>
      <c r="E9" s="31" t="s">
        <v>0</v>
      </c>
      <c r="F9" s="31" t="s">
        <v>10</v>
      </c>
      <c r="G9" s="31" t="s">
        <v>3</v>
      </c>
      <c r="H9" s="31" t="s">
        <v>4</v>
      </c>
      <c r="I9" s="32" t="s">
        <v>5</v>
      </c>
    </row>
    <row r="10" spans="1:10" ht="51.75" thickBot="1">
      <c r="A10" s="39" t="s">
        <v>463</v>
      </c>
      <c r="B10" s="40" t="s">
        <v>12</v>
      </c>
      <c r="C10" s="41"/>
      <c r="D10" s="41"/>
      <c r="E10" s="41"/>
      <c r="F10" s="42">
        <f>F11+F14+F19+F28+F32+F35+F38</f>
        <v>7213.2</v>
      </c>
      <c r="G10" s="42">
        <f>G11+G14+G19+G28+G32+G35+G38</f>
        <v>7084.1</v>
      </c>
      <c r="H10" s="43">
        <f t="shared" ref="H10:H12" si="0">G10/F10*100</f>
        <v>98.210225697332675</v>
      </c>
      <c r="I10" s="44">
        <f t="shared" ref="I10:I12" si="1">G10-F10</f>
        <v>-129.09999999999945</v>
      </c>
    </row>
    <row r="11" spans="1:10" ht="67.5">
      <c r="A11" s="33" t="s">
        <v>464</v>
      </c>
      <c r="B11" s="34" t="s">
        <v>466</v>
      </c>
      <c r="C11" s="35"/>
      <c r="D11" s="35"/>
      <c r="E11" s="35"/>
      <c r="F11" s="36">
        <f>F12</f>
        <v>70</v>
      </c>
      <c r="G11" s="36">
        <f>G12</f>
        <v>70</v>
      </c>
      <c r="H11" s="37">
        <f t="shared" si="0"/>
        <v>100</v>
      </c>
      <c r="I11" s="38">
        <f t="shared" si="1"/>
        <v>0</v>
      </c>
    </row>
    <row r="12" spans="1:10" ht="38.25">
      <c r="A12" s="21" t="s">
        <v>465</v>
      </c>
      <c r="B12" s="22" t="s">
        <v>467</v>
      </c>
      <c r="C12" s="19"/>
      <c r="D12" s="19"/>
      <c r="E12" s="19"/>
      <c r="F12" s="5">
        <f>F13</f>
        <v>70</v>
      </c>
      <c r="G12" s="5">
        <f>G13</f>
        <v>70</v>
      </c>
      <c r="H12" s="9">
        <f t="shared" si="0"/>
        <v>100</v>
      </c>
      <c r="I12" s="17">
        <f t="shared" si="1"/>
        <v>0</v>
      </c>
    </row>
    <row r="13" spans="1:10" ht="51">
      <c r="A13" s="10" t="s">
        <v>145</v>
      </c>
      <c r="B13" s="14" t="s">
        <v>361</v>
      </c>
      <c r="C13" s="14">
        <v>200</v>
      </c>
      <c r="D13" s="14" t="s">
        <v>25</v>
      </c>
      <c r="E13" s="14" t="s">
        <v>20</v>
      </c>
      <c r="F13" s="4">
        <v>70</v>
      </c>
      <c r="G13" s="4">
        <v>70</v>
      </c>
      <c r="H13" s="11">
        <f>G13/F13*100</f>
        <v>100</v>
      </c>
      <c r="I13" s="18">
        <f>G13-F13</f>
        <v>0</v>
      </c>
    </row>
    <row r="14" spans="1:10" ht="40.5">
      <c r="A14" s="20" t="s">
        <v>468</v>
      </c>
      <c r="B14" s="22" t="s">
        <v>470</v>
      </c>
      <c r="C14" s="14"/>
      <c r="D14" s="14"/>
      <c r="E14" s="14"/>
      <c r="F14" s="5">
        <f>F15+F17</f>
        <v>441</v>
      </c>
      <c r="G14" s="5">
        <f>G15+G17</f>
        <v>434.8</v>
      </c>
      <c r="H14" s="9">
        <f t="shared" ref="H14" si="2">G14/F14*100</f>
        <v>98.59410430839003</v>
      </c>
      <c r="I14" s="17">
        <f t="shared" ref="I14" si="3">G14-F14</f>
        <v>-6.1999999999999886</v>
      </c>
    </row>
    <row r="15" spans="1:10" ht="38.25">
      <c r="A15" s="21" t="s">
        <v>469</v>
      </c>
      <c r="B15" s="22" t="s">
        <v>471</v>
      </c>
      <c r="C15" s="14"/>
      <c r="D15" s="14"/>
      <c r="E15" s="14"/>
      <c r="F15" s="5">
        <f>F16</f>
        <v>350</v>
      </c>
      <c r="G15" s="5">
        <f>G16</f>
        <v>350</v>
      </c>
      <c r="H15" s="9">
        <f t="shared" ref="H15" si="4">G15/F15*100</f>
        <v>100</v>
      </c>
      <c r="I15" s="17">
        <f t="shared" ref="I15" si="5">G15-F15</f>
        <v>0</v>
      </c>
    </row>
    <row r="16" spans="1:10" ht="51">
      <c r="A16" s="10" t="s">
        <v>221</v>
      </c>
      <c r="B16" s="14" t="s">
        <v>278</v>
      </c>
      <c r="C16" s="14" t="s">
        <v>27</v>
      </c>
      <c r="D16" s="14" t="s">
        <v>14</v>
      </c>
      <c r="E16" s="14" t="s">
        <v>21</v>
      </c>
      <c r="F16" s="4">
        <v>350</v>
      </c>
      <c r="G16" s="4">
        <v>350</v>
      </c>
      <c r="H16" s="11">
        <f t="shared" ref="H16:H117" si="6">G16/F16*100</f>
        <v>100</v>
      </c>
      <c r="I16" s="18">
        <f t="shared" ref="I16:I117" si="7">G16-F16</f>
        <v>0</v>
      </c>
    </row>
    <row r="17" spans="1:9" ht="38.25">
      <c r="A17" s="21" t="s">
        <v>472</v>
      </c>
      <c r="B17" s="22" t="s">
        <v>473</v>
      </c>
      <c r="C17" s="14"/>
      <c r="D17" s="14"/>
      <c r="E17" s="14"/>
      <c r="F17" s="5">
        <f>F18</f>
        <v>91</v>
      </c>
      <c r="G17" s="5">
        <f>G18</f>
        <v>84.8</v>
      </c>
      <c r="H17" s="9">
        <f t="shared" ref="H17" si="8">G17/F17*100</f>
        <v>93.186813186813183</v>
      </c>
      <c r="I17" s="17">
        <f t="shared" ref="I17" si="9">G17-F17</f>
        <v>-6.2000000000000028</v>
      </c>
    </row>
    <row r="18" spans="1:9" ht="38.25">
      <c r="A18" s="10" t="s">
        <v>56</v>
      </c>
      <c r="B18" s="14" t="s">
        <v>279</v>
      </c>
      <c r="C18" s="14" t="s">
        <v>27</v>
      </c>
      <c r="D18" s="14" t="s">
        <v>14</v>
      </c>
      <c r="E18" s="14" t="s">
        <v>21</v>
      </c>
      <c r="F18" s="4">
        <v>91</v>
      </c>
      <c r="G18" s="4">
        <v>84.8</v>
      </c>
      <c r="H18" s="11">
        <f t="shared" si="6"/>
        <v>93.186813186813183</v>
      </c>
      <c r="I18" s="18">
        <f t="shared" si="7"/>
        <v>-6.2000000000000028</v>
      </c>
    </row>
    <row r="19" spans="1:9" ht="54">
      <c r="A19" s="23" t="s">
        <v>474</v>
      </c>
      <c r="B19" s="22" t="s">
        <v>475</v>
      </c>
      <c r="C19" s="22"/>
      <c r="D19" s="22"/>
      <c r="E19" s="14"/>
      <c r="F19" s="5">
        <f>F20+F26</f>
        <v>4053.7</v>
      </c>
      <c r="G19" s="5">
        <f>G20+G26</f>
        <v>4041.3999999999996</v>
      </c>
      <c r="H19" s="9">
        <f t="shared" ref="H19" si="10">G19/F19*100</f>
        <v>99.696573500752393</v>
      </c>
      <c r="I19" s="17">
        <f t="shared" ref="I19" si="11">G19-F19</f>
        <v>-12.300000000000182</v>
      </c>
    </row>
    <row r="20" spans="1:9" ht="25.5">
      <c r="A20" s="21" t="s">
        <v>476</v>
      </c>
      <c r="B20" s="22" t="s">
        <v>477</v>
      </c>
      <c r="C20" s="22"/>
      <c r="D20" s="22"/>
      <c r="E20" s="14"/>
      <c r="F20" s="5">
        <f>SUM(F21:F25)</f>
        <v>4047.7</v>
      </c>
      <c r="G20" s="5">
        <f>SUM(G21:G25)</f>
        <v>4035.3999999999996</v>
      </c>
      <c r="H20" s="9">
        <f t="shared" ref="H20" si="12">G20/F20*100</f>
        <v>99.696123724584325</v>
      </c>
      <c r="I20" s="17">
        <f t="shared" ref="I20" si="13">G20-F20</f>
        <v>-12.300000000000182</v>
      </c>
    </row>
    <row r="21" spans="1:9" ht="102">
      <c r="A21" s="10" t="s">
        <v>219</v>
      </c>
      <c r="B21" s="14" t="s">
        <v>273</v>
      </c>
      <c r="C21" s="14" t="s">
        <v>26</v>
      </c>
      <c r="D21" s="14" t="s">
        <v>14</v>
      </c>
      <c r="E21" s="14" t="s">
        <v>6</v>
      </c>
      <c r="F21" s="4">
        <v>2986</v>
      </c>
      <c r="G21" s="4">
        <v>2975.5</v>
      </c>
      <c r="H21" s="11">
        <f t="shared" si="6"/>
        <v>99.648359008707303</v>
      </c>
      <c r="I21" s="18">
        <f t="shared" si="7"/>
        <v>-10.5</v>
      </c>
    </row>
    <row r="22" spans="1:9" ht="63.75">
      <c r="A22" s="10" t="s">
        <v>57</v>
      </c>
      <c r="B22" s="14" t="s">
        <v>273</v>
      </c>
      <c r="C22" s="14" t="s">
        <v>27</v>
      </c>
      <c r="D22" s="14" t="s">
        <v>14</v>
      </c>
      <c r="E22" s="14" t="s">
        <v>6</v>
      </c>
      <c r="F22" s="4">
        <v>843</v>
      </c>
      <c r="G22" s="4">
        <v>842.2</v>
      </c>
      <c r="H22" s="11">
        <f t="shared" si="6"/>
        <v>99.905100830367743</v>
      </c>
      <c r="I22" s="18">
        <f t="shared" si="7"/>
        <v>-0.79999999999995453</v>
      </c>
    </row>
    <row r="23" spans="1:9" ht="63.75">
      <c r="A23" s="10" t="s">
        <v>250</v>
      </c>
      <c r="B23" s="14" t="s">
        <v>274</v>
      </c>
      <c r="C23" s="14" t="s">
        <v>27</v>
      </c>
      <c r="D23" s="14" t="s">
        <v>14</v>
      </c>
      <c r="E23" s="14" t="s">
        <v>6</v>
      </c>
      <c r="F23" s="4">
        <v>104</v>
      </c>
      <c r="G23" s="4">
        <v>103.1</v>
      </c>
      <c r="H23" s="11">
        <f t="shared" si="6"/>
        <v>99.134615384615373</v>
      </c>
      <c r="I23" s="18">
        <f t="shared" si="7"/>
        <v>-0.90000000000000568</v>
      </c>
    </row>
    <row r="24" spans="1:9" ht="38.25">
      <c r="A24" s="10" t="s">
        <v>56</v>
      </c>
      <c r="B24" s="14" t="s">
        <v>275</v>
      </c>
      <c r="C24" s="14" t="s">
        <v>27</v>
      </c>
      <c r="D24" s="14" t="s">
        <v>14</v>
      </c>
      <c r="E24" s="14" t="s">
        <v>6</v>
      </c>
      <c r="F24" s="4">
        <v>22</v>
      </c>
      <c r="G24" s="4">
        <v>21.9</v>
      </c>
      <c r="H24" s="11">
        <f t="shared" si="6"/>
        <v>99.545454545454533</v>
      </c>
      <c r="I24" s="18">
        <f t="shared" si="7"/>
        <v>-0.10000000000000142</v>
      </c>
    </row>
    <row r="25" spans="1:9" ht="127.5">
      <c r="A25" s="10" t="s">
        <v>220</v>
      </c>
      <c r="B25" s="14" t="s">
        <v>276</v>
      </c>
      <c r="C25" s="14" t="s">
        <v>26</v>
      </c>
      <c r="D25" s="14" t="s">
        <v>14</v>
      </c>
      <c r="E25" s="14" t="s">
        <v>6</v>
      </c>
      <c r="F25" s="4">
        <v>92.7</v>
      </c>
      <c r="G25" s="4">
        <v>92.7</v>
      </c>
      <c r="H25" s="11">
        <f t="shared" si="6"/>
        <v>100</v>
      </c>
      <c r="I25" s="18">
        <f t="shared" si="7"/>
        <v>0</v>
      </c>
    </row>
    <row r="26" spans="1:9" ht="51">
      <c r="A26" s="21" t="s">
        <v>478</v>
      </c>
      <c r="B26" s="22" t="s">
        <v>479</v>
      </c>
      <c r="C26" s="22"/>
      <c r="D26" s="22"/>
      <c r="E26" s="14"/>
      <c r="F26" s="5">
        <f>F27</f>
        <v>6</v>
      </c>
      <c r="G26" s="5">
        <f>G27</f>
        <v>6</v>
      </c>
      <c r="H26" s="9">
        <f t="shared" ref="H26" si="14">G26/F26*100</f>
        <v>100</v>
      </c>
      <c r="I26" s="17">
        <f t="shared" ref="I26" si="15">G26-F26</f>
        <v>0</v>
      </c>
    </row>
    <row r="27" spans="1:9" ht="38.25">
      <c r="A27" s="10" t="s">
        <v>56</v>
      </c>
      <c r="B27" s="14" t="s">
        <v>277</v>
      </c>
      <c r="C27" s="14" t="s">
        <v>27</v>
      </c>
      <c r="D27" s="14" t="s">
        <v>14</v>
      </c>
      <c r="E27" s="14" t="s">
        <v>6</v>
      </c>
      <c r="F27" s="4">
        <v>6</v>
      </c>
      <c r="G27" s="4">
        <v>6</v>
      </c>
      <c r="H27" s="11">
        <f t="shared" si="6"/>
        <v>100</v>
      </c>
      <c r="I27" s="18">
        <f t="shared" si="7"/>
        <v>0</v>
      </c>
    </row>
    <row r="28" spans="1:9" ht="40.5">
      <c r="A28" s="24" t="s">
        <v>495</v>
      </c>
      <c r="B28" s="22" t="s">
        <v>496</v>
      </c>
      <c r="C28" s="22"/>
      <c r="D28" s="22"/>
      <c r="E28" s="14"/>
      <c r="F28" s="5">
        <f>F29</f>
        <v>506</v>
      </c>
      <c r="G28" s="5">
        <f>G29</f>
        <v>479.8</v>
      </c>
      <c r="H28" s="9">
        <f t="shared" ref="H28:H29" si="16">G28/F28*100</f>
        <v>94.822134387351781</v>
      </c>
      <c r="I28" s="17">
        <f t="shared" ref="I28:I29" si="17">G28-F28</f>
        <v>-26.199999999999989</v>
      </c>
    </row>
    <row r="29" spans="1:9" ht="51">
      <c r="A29" s="21" t="s">
        <v>497</v>
      </c>
      <c r="B29" s="22" t="s">
        <v>498</v>
      </c>
      <c r="C29" s="22"/>
      <c r="D29" s="22"/>
      <c r="E29" s="14"/>
      <c r="F29" s="5">
        <f>SUM(F30:F31)</f>
        <v>506</v>
      </c>
      <c r="G29" s="5">
        <f>SUM(G30:G31)</f>
        <v>479.8</v>
      </c>
      <c r="H29" s="9">
        <f t="shared" si="16"/>
        <v>94.822134387351781</v>
      </c>
      <c r="I29" s="17">
        <f t="shared" si="17"/>
        <v>-26.199999999999989</v>
      </c>
    </row>
    <row r="30" spans="1:9" ht="127.5">
      <c r="A30" s="10" t="s">
        <v>34</v>
      </c>
      <c r="B30" s="14" t="s">
        <v>257</v>
      </c>
      <c r="C30" s="14" t="s">
        <v>26</v>
      </c>
      <c r="D30" s="14" t="s">
        <v>12</v>
      </c>
      <c r="E30" s="14" t="s">
        <v>15</v>
      </c>
      <c r="F30" s="4">
        <v>461</v>
      </c>
      <c r="G30" s="4">
        <v>434.8</v>
      </c>
      <c r="H30" s="11">
        <f t="shared" si="6"/>
        <v>94.316702819956618</v>
      </c>
      <c r="I30" s="18">
        <f t="shared" si="7"/>
        <v>-26.199999999999989</v>
      </c>
    </row>
    <row r="31" spans="1:9" ht="76.5">
      <c r="A31" s="10" t="s">
        <v>52</v>
      </c>
      <c r="B31" s="14" t="s">
        <v>257</v>
      </c>
      <c r="C31" s="14" t="s">
        <v>27</v>
      </c>
      <c r="D31" s="14" t="s">
        <v>12</v>
      </c>
      <c r="E31" s="14" t="s">
        <v>15</v>
      </c>
      <c r="F31" s="4">
        <v>45</v>
      </c>
      <c r="G31" s="4">
        <v>45</v>
      </c>
      <c r="H31" s="11">
        <f t="shared" si="6"/>
        <v>100</v>
      </c>
      <c r="I31" s="18">
        <f t="shared" si="7"/>
        <v>0</v>
      </c>
    </row>
    <row r="32" spans="1:9" ht="25.5">
      <c r="A32" s="7" t="s">
        <v>491</v>
      </c>
      <c r="B32" s="22" t="s">
        <v>492</v>
      </c>
      <c r="C32" s="22"/>
      <c r="D32" s="22"/>
      <c r="E32" s="14"/>
      <c r="F32" s="5">
        <f>F33</f>
        <v>190</v>
      </c>
      <c r="G32" s="5">
        <f>G33</f>
        <v>189.3</v>
      </c>
      <c r="H32" s="9">
        <f t="shared" si="6"/>
        <v>99.631578947368425</v>
      </c>
      <c r="I32" s="17">
        <f t="shared" si="7"/>
        <v>-0.69999999999998863</v>
      </c>
    </row>
    <row r="33" spans="1:9" ht="51">
      <c r="A33" s="7" t="s">
        <v>493</v>
      </c>
      <c r="B33" s="22" t="s">
        <v>494</v>
      </c>
      <c r="C33" s="22"/>
      <c r="D33" s="22"/>
      <c r="E33" s="14"/>
      <c r="F33" s="5">
        <f>F34</f>
        <v>190</v>
      </c>
      <c r="G33" s="5">
        <f>G34</f>
        <v>189.3</v>
      </c>
      <c r="H33" s="9">
        <f t="shared" si="6"/>
        <v>99.631578947368425</v>
      </c>
      <c r="I33" s="17">
        <f t="shared" si="7"/>
        <v>-0.69999999999998863</v>
      </c>
    </row>
    <row r="34" spans="1:9" ht="38.25">
      <c r="A34" s="10" t="s">
        <v>56</v>
      </c>
      <c r="B34" s="14" t="s">
        <v>280</v>
      </c>
      <c r="C34" s="14" t="s">
        <v>27</v>
      </c>
      <c r="D34" s="14" t="s">
        <v>14</v>
      </c>
      <c r="E34" s="14" t="s">
        <v>21</v>
      </c>
      <c r="F34" s="4">
        <v>190</v>
      </c>
      <c r="G34" s="4">
        <v>189.3</v>
      </c>
      <c r="H34" s="11">
        <f t="shared" si="6"/>
        <v>99.631578947368425</v>
      </c>
      <c r="I34" s="18">
        <f t="shared" si="7"/>
        <v>-0.69999999999998863</v>
      </c>
    </row>
    <row r="35" spans="1:9" ht="38.25">
      <c r="A35" s="7" t="s">
        <v>487</v>
      </c>
      <c r="B35" s="22" t="s">
        <v>488</v>
      </c>
      <c r="C35" s="22"/>
      <c r="D35" s="22"/>
      <c r="E35" s="14"/>
      <c r="F35" s="5">
        <f>F36</f>
        <v>600</v>
      </c>
      <c r="G35" s="5">
        <f>G36</f>
        <v>600</v>
      </c>
      <c r="H35" s="9">
        <f t="shared" ref="H35:H36" si="18">G35/F35*100</f>
        <v>100</v>
      </c>
      <c r="I35" s="17">
        <f t="shared" ref="I35:I36" si="19">G35-F35</f>
        <v>0</v>
      </c>
    </row>
    <row r="36" spans="1:9" ht="38.25">
      <c r="A36" s="7" t="s">
        <v>489</v>
      </c>
      <c r="B36" s="22" t="s">
        <v>490</v>
      </c>
      <c r="C36" s="22"/>
      <c r="D36" s="22"/>
      <c r="E36" s="14"/>
      <c r="F36" s="5">
        <f>F37</f>
        <v>600</v>
      </c>
      <c r="G36" s="5">
        <f>G37</f>
        <v>600</v>
      </c>
      <c r="H36" s="9">
        <f t="shared" si="18"/>
        <v>100</v>
      </c>
      <c r="I36" s="17">
        <f t="shared" si="19"/>
        <v>0</v>
      </c>
    </row>
    <row r="37" spans="1:9" ht="63.75">
      <c r="A37" s="10" t="s">
        <v>188</v>
      </c>
      <c r="B37" s="14" t="s">
        <v>281</v>
      </c>
      <c r="C37" s="14" t="s">
        <v>27</v>
      </c>
      <c r="D37" s="14" t="s">
        <v>14</v>
      </c>
      <c r="E37" s="14" t="s">
        <v>21</v>
      </c>
      <c r="F37" s="4">
        <v>600</v>
      </c>
      <c r="G37" s="4">
        <v>600</v>
      </c>
      <c r="H37" s="11">
        <f t="shared" si="6"/>
        <v>100</v>
      </c>
      <c r="I37" s="18">
        <f t="shared" si="7"/>
        <v>0</v>
      </c>
    </row>
    <row r="38" spans="1:9" ht="27">
      <c r="A38" s="20" t="s">
        <v>484</v>
      </c>
      <c r="B38" s="22" t="s">
        <v>481</v>
      </c>
      <c r="C38" s="22"/>
      <c r="D38" s="22"/>
      <c r="E38" s="14"/>
      <c r="F38" s="5">
        <f>F39+F42</f>
        <v>1352.5</v>
      </c>
      <c r="G38" s="5">
        <f>G39+G42</f>
        <v>1268.8</v>
      </c>
      <c r="H38" s="9">
        <f t="shared" ref="H38:H39" si="20">G38/F38*100</f>
        <v>93.811460258780031</v>
      </c>
      <c r="I38" s="17">
        <f t="shared" ref="I38:I39" si="21">G38-F38</f>
        <v>-83.700000000000045</v>
      </c>
    </row>
    <row r="39" spans="1:9" ht="38.25">
      <c r="A39" s="21" t="s">
        <v>485</v>
      </c>
      <c r="B39" s="22" t="s">
        <v>486</v>
      </c>
      <c r="C39" s="22"/>
      <c r="D39" s="22"/>
      <c r="E39" s="14"/>
      <c r="F39" s="5">
        <f>SUM(F40:F41)</f>
        <v>551</v>
      </c>
      <c r="G39" s="5">
        <f>SUM(G40:G41)</f>
        <v>473</v>
      </c>
      <c r="H39" s="9">
        <f t="shared" si="20"/>
        <v>85.843920145190566</v>
      </c>
      <c r="I39" s="17">
        <f t="shared" si="21"/>
        <v>-78</v>
      </c>
    </row>
    <row r="40" spans="1:9" ht="114.75">
      <c r="A40" s="10" t="s">
        <v>38</v>
      </c>
      <c r="B40" s="14" t="s">
        <v>323</v>
      </c>
      <c r="C40" s="14">
        <v>100</v>
      </c>
      <c r="D40" s="14" t="s">
        <v>24</v>
      </c>
      <c r="E40" s="14" t="s">
        <v>17</v>
      </c>
      <c r="F40" s="4">
        <v>501</v>
      </c>
      <c r="G40" s="4">
        <v>423</v>
      </c>
      <c r="H40" s="11">
        <f t="shared" si="6"/>
        <v>84.431137724550894</v>
      </c>
      <c r="I40" s="18">
        <f t="shared" si="7"/>
        <v>-78</v>
      </c>
    </row>
    <row r="41" spans="1:9" ht="76.5">
      <c r="A41" s="10" t="s">
        <v>143</v>
      </c>
      <c r="B41" s="14" t="s">
        <v>323</v>
      </c>
      <c r="C41" s="14">
        <v>200</v>
      </c>
      <c r="D41" s="14" t="s">
        <v>24</v>
      </c>
      <c r="E41" s="14" t="s">
        <v>17</v>
      </c>
      <c r="F41" s="4">
        <v>50</v>
      </c>
      <c r="G41" s="4">
        <v>50</v>
      </c>
      <c r="H41" s="11">
        <f t="shared" si="6"/>
        <v>100</v>
      </c>
      <c r="I41" s="18">
        <f t="shared" si="7"/>
        <v>0</v>
      </c>
    </row>
    <row r="42" spans="1:9" ht="38.25">
      <c r="A42" s="21" t="s">
        <v>482</v>
      </c>
      <c r="B42" s="22" t="s">
        <v>483</v>
      </c>
      <c r="C42" s="22"/>
      <c r="D42" s="22"/>
      <c r="E42" s="14"/>
      <c r="F42" s="5">
        <f>F43</f>
        <v>801.5</v>
      </c>
      <c r="G42" s="5">
        <f>G43</f>
        <v>795.8</v>
      </c>
      <c r="H42" s="9">
        <f t="shared" ref="H42" si="22">G42/F42*100</f>
        <v>99.288833437305044</v>
      </c>
      <c r="I42" s="17">
        <f t="shared" ref="I42" si="23">G42-F42</f>
        <v>-5.7000000000000455</v>
      </c>
    </row>
    <row r="43" spans="1:9" ht="102.75" thickBot="1">
      <c r="A43" s="45" t="s">
        <v>33</v>
      </c>
      <c r="B43" s="46" t="s">
        <v>258</v>
      </c>
      <c r="C43" s="46" t="s">
        <v>26</v>
      </c>
      <c r="D43" s="46" t="s">
        <v>12</v>
      </c>
      <c r="E43" s="46" t="s">
        <v>15</v>
      </c>
      <c r="F43" s="47">
        <v>801.5</v>
      </c>
      <c r="G43" s="47">
        <v>795.8</v>
      </c>
      <c r="H43" s="48">
        <f t="shared" si="6"/>
        <v>99.288833437305044</v>
      </c>
      <c r="I43" s="49">
        <f t="shared" si="7"/>
        <v>-5.7000000000000455</v>
      </c>
    </row>
    <row r="44" spans="1:9" ht="39" thickBot="1">
      <c r="A44" s="51" t="s">
        <v>499</v>
      </c>
      <c r="B44" s="40" t="s">
        <v>13</v>
      </c>
      <c r="C44" s="52"/>
      <c r="D44" s="52"/>
      <c r="E44" s="52"/>
      <c r="F44" s="42">
        <f>F45+F64+F86+F96+F100+F106</f>
        <v>672476.6</v>
      </c>
      <c r="G44" s="42">
        <f>G45+G64+G86+G96+G100+G106</f>
        <v>667797.10000000009</v>
      </c>
      <c r="H44" s="43">
        <f t="shared" ref="H44:H46" si="24">G44/F44*100</f>
        <v>99.304139355927049</v>
      </c>
      <c r="I44" s="44">
        <f t="shared" ref="I44:I46" si="25">G44-F44</f>
        <v>-4679.4999999998836</v>
      </c>
    </row>
    <row r="45" spans="1:9" ht="27">
      <c r="A45" s="33" t="s">
        <v>500</v>
      </c>
      <c r="B45" s="34" t="s">
        <v>502</v>
      </c>
      <c r="C45" s="50"/>
      <c r="D45" s="50"/>
      <c r="E45" s="50"/>
      <c r="F45" s="36">
        <f>F46+F50+F52+F59+F62</f>
        <v>147540.59999999998</v>
      </c>
      <c r="G45" s="36">
        <f>G46+G50+G52+G59+G62</f>
        <v>145701.49999999997</v>
      </c>
      <c r="H45" s="37">
        <f t="shared" si="24"/>
        <v>98.753495647977573</v>
      </c>
      <c r="I45" s="38">
        <f t="shared" si="25"/>
        <v>-1839.1000000000058</v>
      </c>
    </row>
    <row r="46" spans="1:9" ht="38.25">
      <c r="A46" s="21" t="s">
        <v>501</v>
      </c>
      <c r="B46" s="22" t="s">
        <v>503</v>
      </c>
      <c r="C46" s="14"/>
      <c r="D46" s="14"/>
      <c r="E46" s="14"/>
      <c r="F46" s="5">
        <f>SUM(F47:F49)</f>
        <v>118767.2</v>
      </c>
      <c r="G46" s="5">
        <f>SUM(G47:G49)</f>
        <v>117562.4</v>
      </c>
      <c r="H46" s="9">
        <f t="shared" si="24"/>
        <v>98.98557850989161</v>
      </c>
      <c r="I46" s="17">
        <f t="shared" si="25"/>
        <v>-1204.8000000000029</v>
      </c>
    </row>
    <row r="47" spans="1:9" ht="63.75">
      <c r="A47" s="10" t="s">
        <v>79</v>
      </c>
      <c r="B47" s="14" t="s">
        <v>326</v>
      </c>
      <c r="C47" s="14">
        <v>600</v>
      </c>
      <c r="D47" s="14" t="s">
        <v>25</v>
      </c>
      <c r="E47" s="14" t="s">
        <v>12</v>
      </c>
      <c r="F47" s="4">
        <v>65937</v>
      </c>
      <c r="G47" s="4">
        <v>65031.8</v>
      </c>
      <c r="H47" s="11">
        <f t="shared" si="6"/>
        <v>98.627174424071455</v>
      </c>
      <c r="I47" s="18">
        <f t="shared" si="7"/>
        <v>-905.19999999999709</v>
      </c>
    </row>
    <row r="48" spans="1:9" ht="89.25">
      <c r="A48" s="10" t="s">
        <v>197</v>
      </c>
      <c r="B48" s="14" t="s">
        <v>327</v>
      </c>
      <c r="C48" s="14">
        <v>600</v>
      </c>
      <c r="D48" s="14" t="s">
        <v>25</v>
      </c>
      <c r="E48" s="14" t="s">
        <v>12</v>
      </c>
      <c r="F48" s="4">
        <v>2000</v>
      </c>
      <c r="G48" s="4">
        <v>1700.4</v>
      </c>
      <c r="H48" s="11">
        <f t="shared" si="6"/>
        <v>85.02000000000001</v>
      </c>
      <c r="I48" s="18">
        <f t="shared" si="7"/>
        <v>-299.59999999999991</v>
      </c>
    </row>
    <row r="49" spans="1:9" ht="102">
      <c r="A49" s="10" t="s">
        <v>78</v>
      </c>
      <c r="B49" s="14" t="s">
        <v>328</v>
      </c>
      <c r="C49" s="14">
        <v>600</v>
      </c>
      <c r="D49" s="14" t="s">
        <v>25</v>
      </c>
      <c r="E49" s="14" t="s">
        <v>12</v>
      </c>
      <c r="F49" s="4">
        <v>50830.2</v>
      </c>
      <c r="G49" s="4">
        <v>50830.2</v>
      </c>
      <c r="H49" s="11">
        <f t="shared" si="6"/>
        <v>100</v>
      </c>
      <c r="I49" s="18">
        <f t="shared" si="7"/>
        <v>0</v>
      </c>
    </row>
    <row r="50" spans="1:9" ht="38.25">
      <c r="A50" s="21" t="s">
        <v>504</v>
      </c>
      <c r="B50" s="22" t="s">
        <v>505</v>
      </c>
      <c r="C50" s="22"/>
      <c r="D50" s="22"/>
      <c r="E50" s="14"/>
      <c r="F50" s="5">
        <f>F51</f>
        <v>3960</v>
      </c>
      <c r="G50" s="5">
        <f>G51</f>
        <v>3834.2</v>
      </c>
      <c r="H50" s="9">
        <f t="shared" ref="H50" si="26">G50/F50*100</f>
        <v>96.823232323232318</v>
      </c>
      <c r="I50" s="17">
        <f t="shared" ref="I50" si="27">G50-F50</f>
        <v>-125.80000000000018</v>
      </c>
    </row>
    <row r="51" spans="1:9" ht="89.25">
      <c r="A51" s="10" t="s">
        <v>100</v>
      </c>
      <c r="B51" s="14" t="s">
        <v>421</v>
      </c>
      <c r="C51" s="14">
        <v>300</v>
      </c>
      <c r="D51" s="14" t="s">
        <v>6</v>
      </c>
      <c r="E51" s="14" t="s">
        <v>15</v>
      </c>
      <c r="F51" s="4">
        <v>3960</v>
      </c>
      <c r="G51" s="4">
        <v>3834.2</v>
      </c>
      <c r="H51" s="11">
        <f t="shared" si="6"/>
        <v>96.823232323232318</v>
      </c>
      <c r="I51" s="18">
        <f t="shared" si="7"/>
        <v>-125.80000000000018</v>
      </c>
    </row>
    <row r="52" spans="1:9" ht="40.5">
      <c r="A52" s="20" t="s">
        <v>506</v>
      </c>
      <c r="B52" s="22" t="s">
        <v>507</v>
      </c>
      <c r="C52" s="22"/>
      <c r="D52" s="22"/>
      <c r="E52" s="14"/>
      <c r="F52" s="5">
        <f>SUM(F53:F58)</f>
        <v>17910.599999999999</v>
      </c>
      <c r="G52" s="5">
        <f>SUM(G53:G58)</f>
        <v>17402.100000000002</v>
      </c>
      <c r="H52" s="9">
        <f t="shared" ref="H52" si="28">G52/F52*100</f>
        <v>97.160899132357386</v>
      </c>
      <c r="I52" s="17">
        <f t="shared" ref="I52" si="29">G52-F52</f>
        <v>-508.49999999999636</v>
      </c>
    </row>
    <row r="53" spans="1:9" ht="51">
      <c r="A53" s="10" t="s">
        <v>53</v>
      </c>
      <c r="B53" s="14" t="s">
        <v>329</v>
      </c>
      <c r="C53" s="14">
        <v>200</v>
      </c>
      <c r="D53" s="14" t="s">
        <v>25</v>
      </c>
      <c r="E53" s="14" t="s">
        <v>12</v>
      </c>
      <c r="F53" s="4">
        <v>340</v>
      </c>
      <c r="G53" s="4">
        <v>223.4</v>
      </c>
      <c r="H53" s="11">
        <f t="shared" si="6"/>
        <v>65.705882352941174</v>
      </c>
      <c r="I53" s="18">
        <f t="shared" si="7"/>
        <v>-116.6</v>
      </c>
    </row>
    <row r="54" spans="1:9" ht="63.75">
      <c r="A54" s="10" t="s">
        <v>231</v>
      </c>
      <c r="B54" s="14" t="s">
        <v>329</v>
      </c>
      <c r="C54" s="14" t="s">
        <v>198</v>
      </c>
      <c r="D54" s="14" t="s">
        <v>25</v>
      </c>
      <c r="E54" s="14" t="s">
        <v>12</v>
      </c>
      <c r="F54" s="4">
        <v>813.5</v>
      </c>
      <c r="G54" s="4">
        <v>813.3</v>
      </c>
      <c r="H54" s="11">
        <f t="shared" si="6"/>
        <v>99.975414874001217</v>
      </c>
      <c r="I54" s="18">
        <f t="shared" si="7"/>
        <v>-0.20000000000004547</v>
      </c>
    </row>
    <row r="55" spans="1:9" ht="76.5">
      <c r="A55" s="10" t="s">
        <v>232</v>
      </c>
      <c r="B55" s="14" t="s">
        <v>330</v>
      </c>
      <c r="C55" s="14" t="s">
        <v>27</v>
      </c>
      <c r="D55" s="14" t="s">
        <v>25</v>
      </c>
      <c r="E55" s="14" t="s">
        <v>12</v>
      </c>
      <c r="F55" s="4">
        <v>8846.5</v>
      </c>
      <c r="G55" s="4">
        <v>8504.2000000000007</v>
      </c>
      <c r="H55" s="11">
        <f t="shared" si="6"/>
        <v>96.130673147572494</v>
      </c>
      <c r="I55" s="18">
        <f t="shared" si="7"/>
        <v>-342.29999999999927</v>
      </c>
    </row>
    <row r="56" spans="1:9" ht="102">
      <c r="A56" s="10" t="s">
        <v>252</v>
      </c>
      <c r="B56" s="14" t="s">
        <v>331</v>
      </c>
      <c r="C56" s="14" t="s">
        <v>198</v>
      </c>
      <c r="D56" s="14" t="s">
        <v>25</v>
      </c>
      <c r="E56" s="14" t="s">
        <v>12</v>
      </c>
      <c r="F56" s="4">
        <v>3612.5</v>
      </c>
      <c r="G56" s="4">
        <v>3563.2</v>
      </c>
      <c r="H56" s="11">
        <f t="shared" si="6"/>
        <v>98.635294117647049</v>
      </c>
      <c r="I56" s="18">
        <f t="shared" si="7"/>
        <v>-49.300000000000182</v>
      </c>
    </row>
    <row r="57" spans="1:9" ht="76.5">
      <c r="A57" s="10" t="s">
        <v>253</v>
      </c>
      <c r="B57" s="14" t="s">
        <v>332</v>
      </c>
      <c r="C57" s="14" t="s">
        <v>198</v>
      </c>
      <c r="D57" s="14" t="s">
        <v>25</v>
      </c>
      <c r="E57" s="14" t="s">
        <v>12</v>
      </c>
      <c r="F57" s="4">
        <v>2089.1</v>
      </c>
      <c r="G57" s="4">
        <v>2089</v>
      </c>
      <c r="H57" s="11">
        <f t="shared" si="6"/>
        <v>99.99521324972477</v>
      </c>
      <c r="I57" s="18">
        <f t="shared" si="7"/>
        <v>-9.9999999999909051E-2</v>
      </c>
    </row>
    <row r="58" spans="1:9" ht="76.5">
      <c r="A58" s="10" t="s">
        <v>254</v>
      </c>
      <c r="B58" s="14" t="s">
        <v>333</v>
      </c>
      <c r="C58" s="14" t="s">
        <v>198</v>
      </c>
      <c r="D58" s="14" t="s">
        <v>25</v>
      </c>
      <c r="E58" s="14" t="s">
        <v>12</v>
      </c>
      <c r="F58" s="4">
        <v>2209</v>
      </c>
      <c r="G58" s="4">
        <v>2209</v>
      </c>
      <c r="H58" s="11">
        <f t="shared" si="6"/>
        <v>100</v>
      </c>
      <c r="I58" s="18">
        <f t="shared" si="7"/>
        <v>0</v>
      </c>
    </row>
    <row r="59" spans="1:9" ht="25.5">
      <c r="A59" s="21" t="s">
        <v>508</v>
      </c>
      <c r="B59" s="22" t="s">
        <v>509</v>
      </c>
      <c r="C59" s="22"/>
      <c r="D59" s="22"/>
      <c r="E59" s="14"/>
      <c r="F59" s="5">
        <f>SUM(F60:F61)</f>
        <v>3838.9</v>
      </c>
      <c r="G59" s="5">
        <f>SUM(G60:G61)</f>
        <v>3838.9</v>
      </c>
      <c r="H59" s="9">
        <f t="shared" ref="H59" si="30">G59/F59*100</f>
        <v>100</v>
      </c>
      <c r="I59" s="17">
        <f t="shared" ref="I59" si="31">G59-F59</f>
        <v>0</v>
      </c>
    </row>
    <row r="60" spans="1:9" ht="165.75">
      <c r="A60" s="10" t="s">
        <v>42</v>
      </c>
      <c r="B60" s="14" t="s">
        <v>386</v>
      </c>
      <c r="C60" s="14">
        <v>100</v>
      </c>
      <c r="D60" s="14" t="s">
        <v>6</v>
      </c>
      <c r="E60" s="14" t="s">
        <v>14</v>
      </c>
      <c r="F60" s="4">
        <v>3191.5</v>
      </c>
      <c r="G60" s="4">
        <v>3191.5</v>
      </c>
      <c r="H60" s="11">
        <f t="shared" si="6"/>
        <v>100</v>
      </c>
      <c r="I60" s="18">
        <f t="shared" si="7"/>
        <v>0</v>
      </c>
    </row>
    <row r="61" spans="1:9" ht="114.75">
      <c r="A61" s="10" t="s">
        <v>99</v>
      </c>
      <c r="B61" s="14" t="s">
        <v>386</v>
      </c>
      <c r="C61" s="14">
        <v>300</v>
      </c>
      <c r="D61" s="14" t="s">
        <v>6</v>
      </c>
      <c r="E61" s="14" t="s">
        <v>14</v>
      </c>
      <c r="F61" s="4">
        <v>647.4</v>
      </c>
      <c r="G61" s="4">
        <v>647.4</v>
      </c>
      <c r="H61" s="11">
        <f t="shared" si="6"/>
        <v>100</v>
      </c>
      <c r="I61" s="18">
        <f t="shared" si="7"/>
        <v>0</v>
      </c>
    </row>
    <row r="62" spans="1:9" ht="38.25">
      <c r="A62" s="21" t="s">
        <v>510</v>
      </c>
      <c r="B62" s="22" t="s">
        <v>511</v>
      </c>
      <c r="C62" s="22"/>
      <c r="D62" s="22"/>
      <c r="E62" s="14"/>
      <c r="F62" s="5">
        <f>SUM(F63)</f>
        <v>3063.9</v>
      </c>
      <c r="G62" s="5">
        <f>SUM(G63)</f>
        <v>3063.9</v>
      </c>
      <c r="H62" s="9">
        <f t="shared" ref="H62" si="32">G62/F62*100</f>
        <v>100</v>
      </c>
      <c r="I62" s="17">
        <f t="shared" ref="I62" si="33">G62-F62</f>
        <v>0</v>
      </c>
    </row>
    <row r="63" spans="1:9" ht="76.5">
      <c r="A63" s="10" t="s">
        <v>81</v>
      </c>
      <c r="B63" s="14" t="s">
        <v>334</v>
      </c>
      <c r="C63" s="14">
        <v>600</v>
      </c>
      <c r="D63" s="14" t="s">
        <v>25</v>
      </c>
      <c r="E63" s="14" t="s">
        <v>12</v>
      </c>
      <c r="F63" s="4">
        <v>3063.9</v>
      </c>
      <c r="G63" s="4">
        <v>3063.9</v>
      </c>
      <c r="H63" s="11">
        <f t="shared" si="6"/>
        <v>100</v>
      </c>
      <c r="I63" s="18">
        <f t="shared" si="7"/>
        <v>0</v>
      </c>
    </row>
    <row r="64" spans="1:9" ht="27">
      <c r="A64" s="20" t="s">
        <v>512</v>
      </c>
      <c r="B64" s="22" t="s">
        <v>513</v>
      </c>
      <c r="C64" s="22"/>
      <c r="D64" s="22"/>
      <c r="E64" s="14"/>
      <c r="F64" s="5">
        <f>F65+F74+F83</f>
        <v>463926.3</v>
      </c>
      <c r="G64" s="5">
        <f>G65+G74+G83</f>
        <v>462461.60000000009</v>
      </c>
      <c r="H64" s="9">
        <f t="shared" ref="H64:H65" si="34">G64/F64*100</f>
        <v>99.684281749062322</v>
      </c>
      <c r="I64" s="17">
        <f t="shared" ref="I64:I65" si="35">G64-F64</f>
        <v>-1464.6999999998952</v>
      </c>
    </row>
    <row r="65" spans="1:9" ht="25.5">
      <c r="A65" s="21" t="s">
        <v>514</v>
      </c>
      <c r="B65" s="22" t="s">
        <v>515</v>
      </c>
      <c r="C65" s="22"/>
      <c r="D65" s="22"/>
      <c r="E65" s="14"/>
      <c r="F65" s="5">
        <f>SUM(F66:F73)</f>
        <v>424018.1</v>
      </c>
      <c r="G65" s="5">
        <f>SUM(G66:G73)</f>
        <v>422618.80000000005</v>
      </c>
      <c r="H65" s="9">
        <f t="shared" si="34"/>
        <v>99.669990502763923</v>
      </c>
      <c r="I65" s="17">
        <f t="shared" si="35"/>
        <v>-1399.2999999999302</v>
      </c>
    </row>
    <row r="66" spans="1:9" ht="63.75">
      <c r="A66" s="10" t="s">
        <v>57</v>
      </c>
      <c r="B66" s="14" t="s">
        <v>335</v>
      </c>
      <c r="C66" s="14">
        <v>200</v>
      </c>
      <c r="D66" s="14" t="s">
        <v>25</v>
      </c>
      <c r="E66" s="14" t="s">
        <v>13</v>
      </c>
      <c r="F66" s="4">
        <v>255.3</v>
      </c>
      <c r="G66" s="4">
        <v>255.2</v>
      </c>
      <c r="H66" s="11">
        <f t="shared" si="6"/>
        <v>99.960830395613002</v>
      </c>
      <c r="I66" s="18">
        <f t="shared" si="7"/>
        <v>-0.10000000000002274</v>
      </c>
    </row>
    <row r="67" spans="1:9" ht="51">
      <c r="A67" s="10" t="s">
        <v>98</v>
      </c>
      <c r="B67" s="14" t="s">
        <v>335</v>
      </c>
      <c r="C67" s="14">
        <v>300</v>
      </c>
      <c r="D67" s="14" t="s">
        <v>25</v>
      </c>
      <c r="E67" s="14" t="s">
        <v>13</v>
      </c>
      <c r="F67" s="4">
        <v>225.4</v>
      </c>
      <c r="G67" s="4">
        <v>225.4</v>
      </c>
      <c r="H67" s="11">
        <f t="shared" si="6"/>
        <v>100</v>
      </c>
      <c r="I67" s="18">
        <f t="shared" si="7"/>
        <v>0</v>
      </c>
    </row>
    <row r="68" spans="1:9" ht="63.75">
      <c r="A68" s="10" t="s">
        <v>80</v>
      </c>
      <c r="B68" s="14" t="s">
        <v>335</v>
      </c>
      <c r="C68" s="14">
        <v>600</v>
      </c>
      <c r="D68" s="14" t="s">
        <v>25</v>
      </c>
      <c r="E68" s="14" t="s">
        <v>13</v>
      </c>
      <c r="F68" s="4">
        <v>91628.4</v>
      </c>
      <c r="G68" s="4">
        <v>91530.4</v>
      </c>
      <c r="H68" s="11">
        <f t="shared" si="6"/>
        <v>99.893046260766312</v>
      </c>
      <c r="I68" s="18">
        <f t="shared" si="7"/>
        <v>-98</v>
      </c>
    </row>
    <row r="69" spans="1:9" ht="63.75">
      <c r="A69" s="10" t="s">
        <v>233</v>
      </c>
      <c r="B69" s="14" t="s">
        <v>336</v>
      </c>
      <c r="C69" s="14" t="s">
        <v>198</v>
      </c>
      <c r="D69" s="14" t="s">
        <v>25</v>
      </c>
      <c r="E69" s="14" t="s">
        <v>13</v>
      </c>
      <c r="F69" s="4">
        <v>250</v>
      </c>
      <c r="G69" s="4">
        <v>249.4</v>
      </c>
      <c r="H69" s="11">
        <f t="shared" si="6"/>
        <v>99.76</v>
      </c>
      <c r="I69" s="18">
        <f t="shared" si="7"/>
        <v>-0.59999999999999432</v>
      </c>
    </row>
    <row r="70" spans="1:9" ht="89.25">
      <c r="A70" s="10" t="s">
        <v>85</v>
      </c>
      <c r="B70" s="14" t="s">
        <v>337</v>
      </c>
      <c r="C70" s="14" t="s">
        <v>198</v>
      </c>
      <c r="D70" s="14" t="s">
        <v>25</v>
      </c>
      <c r="E70" s="14" t="s">
        <v>13</v>
      </c>
      <c r="F70" s="4">
        <v>17577</v>
      </c>
      <c r="G70" s="4">
        <v>16349.3</v>
      </c>
      <c r="H70" s="11">
        <f t="shared" si="6"/>
        <v>93.015304090572897</v>
      </c>
      <c r="I70" s="18">
        <f t="shared" si="7"/>
        <v>-1227.7000000000007</v>
      </c>
    </row>
    <row r="71" spans="1:9" ht="63.75">
      <c r="A71" s="10" t="s">
        <v>83</v>
      </c>
      <c r="B71" s="14" t="s">
        <v>338</v>
      </c>
      <c r="C71" s="14">
        <v>600</v>
      </c>
      <c r="D71" s="14" t="s">
        <v>25</v>
      </c>
      <c r="E71" s="14" t="s">
        <v>13</v>
      </c>
      <c r="F71" s="4">
        <v>302331</v>
      </c>
      <c r="G71" s="4">
        <v>302331</v>
      </c>
      <c r="H71" s="11">
        <f t="shared" si="6"/>
        <v>100</v>
      </c>
      <c r="I71" s="18">
        <f t="shared" si="7"/>
        <v>0</v>
      </c>
    </row>
    <row r="72" spans="1:9" ht="102">
      <c r="A72" s="10" t="s">
        <v>82</v>
      </c>
      <c r="B72" s="14" t="s">
        <v>339</v>
      </c>
      <c r="C72" s="14">
        <v>600</v>
      </c>
      <c r="D72" s="14" t="s">
        <v>25</v>
      </c>
      <c r="E72" s="14" t="s">
        <v>13</v>
      </c>
      <c r="F72" s="4">
        <v>1930.7</v>
      </c>
      <c r="G72" s="4">
        <v>1875.7</v>
      </c>
      <c r="H72" s="11">
        <f t="shared" si="6"/>
        <v>97.151292277412338</v>
      </c>
      <c r="I72" s="18">
        <f t="shared" si="7"/>
        <v>-55</v>
      </c>
    </row>
    <row r="73" spans="1:9" ht="89.25">
      <c r="A73" s="10" t="s">
        <v>84</v>
      </c>
      <c r="B73" s="14" t="s">
        <v>340</v>
      </c>
      <c r="C73" s="14">
        <v>600</v>
      </c>
      <c r="D73" s="14" t="s">
        <v>25</v>
      </c>
      <c r="E73" s="14" t="s">
        <v>13</v>
      </c>
      <c r="F73" s="4">
        <v>9820.2999999999993</v>
      </c>
      <c r="G73" s="4">
        <v>9802.4</v>
      </c>
      <c r="H73" s="11">
        <f t="shared" si="6"/>
        <v>99.817724509434541</v>
      </c>
      <c r="I73" s="18">
        <f t="shared" si="7"/>
        <v>-17.899999999999636</v>
      </c>
    </row>
    <row r="74" spans="1:9" ht="38.25">
      <c r="A74" s="21" t="s">
        <v>516</v>
      </c>
      <c r="B74" s="22" t="s">
        <v>517</v>
      </c>
      <c r="C74" s="22"/>
      <c r="D74" s="22"/>
      <c r="E74" s="14"/>
      <c r="F74" s="5">
        <f>SUM(F75:F82)</f>
        <v>24950.3</v>
      </c>
      <c r="G74" s="5">
        <f>SUM(G75:G82)</f>
        <v>24884.9</v>
      </c>
      <c r="H74" s="9">
        <f t="shared" ref="H74" si="36">G74/F74*100</f>
        <v>99.737878903259684</v>
      </c>
      <c r="I74" s="17">
        <f t="shared" ref="I74" si="37">G74-F74</f>
        <v>-65.399999999997817</v>
      </c>
    </row>
    <row r="75" spans="1:9" ht="51">
      <c r="A75" s="10" t="s">
        <v>58</v>
      </c>
      <c r="B75" s="14" t="s">
        <v>341</v>
      </c>
      <c r="C75" s="14">
        <v>200</v>
      </c>
      <c r="D75" s="14" t="s">
        <v>25</v>
      </c>
      <c r="E75" s="14" t="s">
        <v>13</v>
      </c>
      <c r="F75" s="4">
        <v>210</v>
      </c>
      <c r="G75" s="4">
        <v>210</v>
      </c>
      <c r="H75" s="11">
        <f t="shared" si="6"/>
        <v>100</v>
      </c>
      <c r="I75" s="18">
        <f t="shared" si="7"/>
        <v>0</v>
      </c>
    </row>
    <row r="76" spans="1:9" ht="51">
      <c r="A76" s="10" t="s">
        <v>199</v>
      </c>
      <c r="B76" s="14" t="s">
        <v>342</v>
      </c>
      <c r="C76" s="14" t="s">
        <v>27</v>
      </c>
      <c r="D76" s="14" t="s">
        <v>25</v>
      </c>
      <c r="E76" s="14" t="s">
        <v>13</v>
      </c>
      <c r="F76" s="4">
        <v>740.5</v>
      </c>
      <c r="G76" s="4">
        <v>705.6</v>
      </c>
      <c r="H76" s="11">
        <f t="shared" si="6"/>
        <v>95.286968264686024</v>
      </c>
      <c r="I76" s="18">
        <f t="shared" si="7"/>
        <v>-34.899999999999977</v>
      </c>
    </row>
    <row r="77" spans="1:9" ht="63.75">
      <c r="A77" s="10" t="s">
        <v>200</v>
      </c>
      <c r="B77" s="14" t="s">
        <v>342</v>
      </c>
      <c r="C77" s="14" t="s">
        <v>198</v>
      </c>
      <c r="D77" s="14" t="s">
        <v>25</v>
      </c>
      <c r="E77" s="14" t="s">
        <v>13</v>
      </c>
      <c r="F77" s="4">
        <v>3307.5</v>
      </c>
      <c r="G77" s="4">
        <v>3277</v>
      </c>
      <c r="H77" s="11">
        <f t="shared" si="6"/>
        <v>99.077853363567641</v>
      </c>
      <c r="I77" s="18">
        <f t="shared" si="7"/>
        <v>-30.5</v>
      </c>
    </row>
    <row r="78" spans="1:9" ht="102">
      <c r="A78" s="10" t="s">
        <v>213</v>
      </c>
      <c r="B78" s="14" t="s">
        <v>343</v>
      </c>
      <c r="C78" s="14" t="s">
        <v>198</v>
      </c>
      <c r="D78" s="14" t="s">
        <v>25</v>
      </c>
      <c r="E78" s="14" t="s">
        <v>13</v>
      </c>
      <c r="F78" s="4">
        <v>183.1</v>
      </c>
      <c r="G78" s="4">
        <v>183.1</v>
      </c>
      <c r="H78" s="11">
        <f t="shared" si="6"/>
        <v>100</v>
      </c>
      <c r="I78" s="18">
        <f t="shared" si="7"/>
        <v>0</v>
      </c>
    </row>
    <row r="79" spans="1:9" ht="51">
      <c r="A79" s="10" t="s">
        <v>140</v>
      </c>
      <c r="B79" s="14" t="s">
        <v>344</v>
      </c>
      <c r="C79" s="14">
        <v>200</v>
      </c>
      <c r="D79" s="14" t="s">
        <v>25</v>
      </c>
      <c r="E79" s="14" t="s">
        <v>13</v>
      </c>
      <c r="F79" s="4">
        <v>19000</v>
      </c>
      <c r="G79" s="4">
        <v>19000</v>
      </c>
      <c r="H79" s="11">
        <f t="shared" si="6"/>
        <v>100</v>
      </c>
      <c r="I79" s="18">
        <f t="shared" si="7"/>
        <v>0</v>
      </c>
    </row>
    <row r="80" spans="1:9" ht="63.75">
      <c r="A80" s="10" t="s">
        <v>77</v>
      </c>
      <c r="B80" s="14" t="s">
        <v>344</v>
      </c>
      <c r="C80" s="14">
        <v>600</v>
      </c>
      <c r="D80" s="14" t="s">
        <v>25</v>
      </c>
      <c r="E80" s="14" t="s">
        <v>13</v>
      </c>
      <c r="F80" s="4">
        <v>458.3</v>
      </c>
      <c r="G80" s="4">
        <v>458.3</v>
      </c>
      <c r="H80" s="11">
        <f t="shared" si="6"/>
        <v>100</v>
      </c>
      <c r="I80" s="18">
        <f t="shared" si="7"/>
        <v>0</v>
      </c>
    </row>
    <row r="81" spans="1:9" ht="63.75">
      <c r="A81" s="10" t="s">
        <v>141</v>
      </c>
      <c r="B81" s="14" t="s">
        <v>345</v>
      </c>
      <c r="C81" s="14">
        <v>200</v>
      </c>
      <c r="D81" s="14" t="s">
        <v>25</v>
      </c>
      <c r="E81" s="14" t="s">
        <v>13</v>
      </c>
      <c r="F81" s="4">
        <v>1000</v>
      </c>
      <c r="G81" s="4">
        <v>1000</v>
      </c>
      <c r="H81" s="11">
        <f t="shared" si="6"/>
        <v>100</v>
      </c>
      <c r="I81" s="18">
        <f t="shared" si="7"/>
        <v>0</v>
      </c>
    </row>
    <row r="82" spans="1:9" ht="76.5">
      <c r="A82" s="10" t="s">
        <v>76</v>
      </c>
      <c r="B82" s="14" t="s">
        <v>345</v>
      </c>
      <c r="C82" s="14">
        <v>600</v>
      </c>
      <c r="D82" s="14" t="s">
        <v>25</v>
      </c>
      <c r="E82" s="14" t="s">
        <v>13</v>
      </c>
      <c r="F82" s="4">
        <v>50.9</v>
      </c>
      <c r="G82" s="4">
        <v>50.9</v>
      </c>
      <c r="H82" s="11">
        <f t="shared" si="6"/>
        <v>100</v>
      </c>
      <c r="I82" s="18">
        <f t="shared" si="7"/>
        <v>0</v>
      </c>
    </row>
    <row r="83" spans="1:9" ht="25.5">
      <c r="A83" s="21" t="s">
        <v>518</v>
      </c>
      <c r="B83" s="22" t="s">
        <v>519</v>
      </c>
      <c r="C83" s="14"/>
      <c r="D83" s="14"/>
      <c r="E83" s="14"/>
      <c r="F83" s="5">
        <f>SUM(F84:F85)</f>
        <v>14957.900000000001</v>
      </c>
      <c r="G83" s="5">
        <f>SUM(G84:G85)</f>
        <v>14957.900000000001</v>
      </c>
      <c r="H83" s="9">
        <f t="shared" ref="H83" si="38">G83/F83*100</f>
        <v>100</v>
      </c>
      <c r="I83" s="17">
        <f t="shared" ref="I83" si="39">G83-F83</f>
        <v>0</v>
      </c>
    </row>
    <row r="84" spans="1:9" ht="165.75">
      <c r="A84" s="10" t="s">
        <v>42</v>
      </c>
      <c r="B84" s="14" t="s">
        <v>387</v>
      </c>
      <c r="C84" s="14">
        <v>100</v>
      </c>
      <c r="D84" s="14" t="s">
        <v>6</v>
      </c>
      <c r="E84" s="14" t="s">
        <v>14</v>
      </c>
      <c r="F84" s="4">
        <v>11537.6</v>
      </c>
      <c r="G84" s="4">
        <v>11537.6</v>
      </c>
      <c r="H84" s="11">
        <f t="shared" si="6"/>
        <v>100</v>
      </c>
      <c r="I84" s="18">
        <f t="shared" si="7"/>
        <v>0</v>
      </c>
    </row>
    <row r="85" spans="1:9" ht="114.75">
      <c r="A85" s="10" t="s">
        <v>99</v>
      </c>
      <c r="B85" s="14" t="s">
        <v>387</v>
      </c>
      <c r="C85" s="14">
        <v>300</v>
      </c>
      <c r="D85" s="14" t="s">
        <v>6</v>
      </c>
      <c r="E85" s="14" t="s">
        <v>14</v>
      </c>
      <c r="F85" s="4">
        <v>3420.3</v>
      </c>
      <c r="G85" s="4">
        <v>3420.3</v>
      </c>
      <c r="H85" s="11">
        <f t="shared" si="6"/>
        <v>100</v>
      </c>
      <c r="I85" s="18">
        <f t="shared" si="7"/>
        <v>0</v>
      </c>
    </row>
    <row r="86" spans="1:9" ht="40.5">
      <c r="A86" s="25" t="s">
        <v>520</v>
      </c>
      <c r="B86" s="22" t="s">
        <v>521</v>
      </c>
      <c r="C86" s="22"/>
      <c r="D86" s="22"/>
      <c r="E86" s="14"/>
      <c r="F86" s="5">
        <f>F87+F90+F93</f>
        <v>30594.300000000003</v>
      </c>
      <c r="G86" s="5">
        <f>G87+G90+G93</f>
        <v>30139.5</v>
      </c>
      <c r="H86" s="9">
        <f t="shared" ref="H86:H87" si="40">G86/F86*100</f>
        <v>98.513448583559665</v>
      </c>
      <c r="I86" s="17">
        <f t="shared" ref="I86:I87" si="41">G86-F86</f>
        <v>-454.80000000000291</v>
      </c>
    </row>
    <row r="87" spans="1:9" ht="40.5">
      <c r="A87" s="25" t="s">
        <v>522</v>
      </c>
      <c r="B87" s="22" t="s">
        <v>523</v>
      </c>
      <c r="C87" s="22"/>
      <c r="D87" s="22"/>
      <c r="E87" s="14"/>
      <c r="F87" s="5">
        <f>SUM(F88:F89)</f>
        <v>18081.600000000002</v>
      </c>
      <c r="G87" s="5">
        <f>SUM(G88:G89)</f>
        <v>17791.900000000001</v>
      </c>
      <c r="H87" s="9">
        <f t="shared" si="40"/>
        <v>98.39781877709936</v>
      </c>
      <c r="I87" s="17">
        <f t="shared" si="41"/>
        <v>-289.70000000000073</v>
      </c>
    </row>
    <row r="88" spans="1:9" ht="63.75">
      <c r="A88" s="10" t="s">
        <v>80</v>
      </c>
      <c r="B88" s="14" t="s">
        <v>347</v>
      </c>
      <c r="C88" s="14">
        <v>600</v>
      </c>
      <c r="D88" s="14" t="s">
        <v>25</v>
      </c>
      <c r="E88" s="14" t="s">
        <v>14</v>
      </c>
      <c r="F88" s="4">
        <v>18035.900000000001</v>
      </c>
      <c r="G88" s="4">
        <v>17748.900000000001</v>
      </c>
      <c r="H88" s="11">
        <f t="shared" si="6"/>
        <v>98.408729256649238</v>
      </c>
      <c r="I88" s="18">
        <f t="shared" si="7"/>
        <v>-287</v>
      </c>
    </row>
    <row r="89" spans="1:9" ht="89.25">
      <c r="A89" s="10" t="s">
        <v>197</v>
      </c>
      <c r="B89" s="14" t="s">
        <v>348</v>
      </c>
      <c r="C89" s="14">
        <v>600</v>
      </c>
      <c r="D89" s="14" t="s">
        <v>25</v>
      </c>
      <c r="E89" s="14" t="s">
        <v>14</v>
      </c>
      <c r="F89" s="4">
        <v>45.7</v>
      </c>
      <c r="G89" s="4">
        <v>43</v>
      </c>
      <c r="H89" s="11">
        <f t="shared" si="6"/>
        <v>94.091903719912466</v>
      </c>
      <c r="I89" s="18">
        <f t="shared" si="7"/>
        <v>-2.7000000000000028</v>
      </c>
    </row>
    <row r="90" spans="1:9" ht="25.5">
      <c r="A90" s="21" t="s">
        <v>518</v>
      </c>
      <c r="B90" s="22" t="s">
        <v>524</v>
      </c>
      <c r="C90" s="22"/>
      <c r="D90" s="22"/>
      <c r="E90" s="14"/>
      <c r="F90" s="5">
        <f>SUM(F91:F92)</f>
        <v>865.19999999999993</v>
      </c>
      <c r="G90" s="5">
        <f>SUM(G91:G92)</f>
        <v>865.19999999999993</v>
      </c>
      <c r="H90" s="9">
        <f t="shared" ref="H90" si="42">G90/F90*100</f>
        <v>100</v>
      </c>
      <c r="I90" s="17">
        <f t="shared" ref="I90" si="43">G90-F90</f>
        <v>0</v>
      </c>
    </row>
    <row r="91" spans="1:9" ht="165.75">
      <c r="A91" s="10" t="s">
        <v>42</v>
      </c>
      <c r="B91" s="14" t="s">
        <v>388</v>
      </c>
      <c r="C91" s="14">
        <v>100</v>
      </c>
      <c r="D91" s="14" t="s">
        <v>6</v>
      </c>
      <c r="E91" s="14" t="s">
        <v>14</v>
      </c>
      <c r="F91" s="4">
        <v>751.9</v>
      </c>
      <c r="G91" s="4">
        <v>751.9</v>
      </c>
      <c r="H91" s="11">
        <f t="shared" si="6"/>
        <v>100</v>
      </c>
      <c r="I91" s="18">
        <f t="shared" si="7"/>
        <v>0</v>
      </c>
    </row>
    <row r="92" spans="1:9" ht="114.75">
      <c r="A92" s="10" t="s">
        <v>99</v>
      </c>
      <c r="B92" s="14" t="s">
        <v>388</v>
      </c>
      <c r="C92" s="14">
        <v>300</v>
      </c>
      <c r="D92" s="14" t="s">
        <v>6</v>
      </c>
      <c r="E92" s="14" t="s">
        <v>14</v>
      </c>
      <c r="F92" s="4">
        <v>113.3</v>
      </c>
      <c r="G92" s="4">
        <v>113.3</v>
      </c>
      <c r="H92" s="11">
        <f t="shared" si="6"/>
        <v>100</v>
      </c>
      <c r="I92" s="18">
        <f t="shared" si="7"/>
        <v>0</v>
      </c>
    </row>
    <row r="93" spans="1:9" ht="51">
      <c r="A93" s="21" t="s">
        <v>525</v>
      </c>
      <c r="B93" s="22" t="s">
        <v>526</v>
      </c>
      <c r="C93" s="22"/>
      <c r="D93" s="22"/>
      <c r="E93" s="14"/>
      <c r="F93" s="5">
        <f>SUM(F94:F95)</f>
        <v>11647.5</v>
      </c>
      <c r="G93" s="5">
        <f>SUM(G94:G95)</f>
        <v>11482.4</v>
      </c>
      <c r="H93" s="9">
        <f t="shared" ref="H93" si="44">G93/F93*100</f>
        <v>98.582528439579306</v>
      </c>
      <c r="I93" s="17">
        <f t="shared" ref="I93" si="45">G93-F93</f>
        <v>-165.10000000000036</v>
      </c>
    </row>
    <row r="94" spans="1:9" ht="63.75">
      <c r="A94" s="10" t="s">
        <v>80</v>
      </c>
      <c r="B94" s="14" t="s">
        <v>349</v>
      </c>
      <c r="C94" s="14">
        <v>600</v>
      </c>
      <c r="D94" s="14" t="s">
        <v>25</v>
      </c>
      <c r="E94" s="14" t="s">
        <v>14</v>
      </c>
      <c r="F94" s="4">
        <v>11553</v>
      </c>
      <c r="G94" s="4">
        <v>11387.9</v>
      </c>
      <c r="H94" s="11">
        <f t="shared" si="6"/>
        <v>98.570933956548075</v>
      </c>
      <c r="I94" s="18">
        <f t="shared" si="7"/>
        <v>-165.10000000000036</v>
      </c>
    </row>
    <row r="95" spans="1:9" ht="89.25">
      <c r="A95" s="10" t="s">
        <v>197</v>
      </c>
      <c r="B95" s="14" t="s">
        <v>350</v>
      </c>
      <c r="C95" s="14" t="s">
        <v>198</v>
      </c>
      <c r="D95" s="14" t="s">
        <v>25</v>
      </c>
      <c r="E95" s="14" t="s">
        <v>14</v>
      </c>
      <c r="F95" s="4">
        <v>94.5</v>
      </c>
      <c r="G95" s="4">
        <v>94.5</v>
      </c>
      <c r="H95" s="11">
        <f t="shared" si="6"/>
        <v>100</v>
      </c>
      <c r="I95" s="18">
        <f t="shared" si="7"/>
        <v>0</v>
      </c>
    </row>
    <row r="96" spans="1:9" ht="40.5">
      <c r="A96" s="20" t="s">
        <v>527</v>
      </c>
      <c r="B96" s="22" t="s">
        <v>528</v>
      </c>
      <c r="C96" s="22"/>
      <c r="D96" s="22"/>
      <c r="E96" s="14"/>
      <c r="F96" s="5">
        <f>F97</f>
        <v>2117.4</v>
      </c>
      <c r="G96" s="5">
        <f>G97</f>
        <v>2116.1</v>
      </c>
      <c r="H96" s="9">
        <f t="shared" ref="H96:H97" si="46">G96/F96*100</f>
        <v>99.938603948238409</v>
      </c>
      <c r="I96" s="17">
        <f t="shared" ref="I96:I97" si="47">G96-F96</f>
        <v>-1.3000000000001819</v>
      </c>
    </row>
    <row r="97" spans="1:9" ht="25.5">
      <c r="A97" s="21" t="s">
        <v>529</v>
      </c>
      <c r="B97" s="22" t="s">
        <v>530</v>
      </c>
      <c r="C97" s="22"/>
      <c r="D97" s="22"/>
      <c r="E97" s="14"/>
      <c r="F97" s="5">
        <f>SUM(F98:F99)</f>
        <v>2117.4</v>
      </c>
      <c r="G97" s="5">
        <f>SUM(G98:G99)</f>
        <v>2116.1</v>
      </c>
      <c r="H97" s="9">
        <f t="shared" si="46"/>
        <v>99.938603948238409</v>
      </c>
      <c r="I97" s="17">
        <f t="shared" si="47"/>
        <v>-1.3000000000001819</v>
      </c>
    </row>
    <row r="98" spans="1:9" ht="63.75">
      <c r="A98" s="10" t="s">
        <v>86</v>
      </c>
      <c r="B98" s="14" t="s">
        <v>353</v>
      </c>
      <c r="C98" s="14">
        <v>600</v>
      </c>
      <c r="D98" s="14" t="s">
        <v>25</v>
      </c>
      <c r="E98" s="14" t="s">
        <v>25</v>
      </c>
      <c r="F98" s="4">
        <v>1783.4</v>
      </c>
      <c r="G98" s="4">
        <v>1782.1</v>
      </c>
      <c r="H98" s="11">
        <f t="shared" si="6"/>
        <v>99.927105528765267</v>
      </c>
      <c r="I98" s="18">
        <f t="shared" si="7"/>
        <v>-1.3000000000001819</v>
      </c>
    </row>
    <row r="99" spans="1:9" ht="51">
      <c r="A99" s="10" t="s">
        <v>87</v>
      </c>
      <c r="B99" s="14" t="s">
        <v>354</v>
      </c>
      <c r="C99" s="14">
        <v>600</v>
      </c>
      <c r="D99" s="14" t="s">
        <v>25</v>
      </c>
      <c r="E99" s="14" t="s">
        <v>25</v>
      </c>
      <c r="F99" s="4">
        <v>334</v>
      </c>
      <c r="G99" s="4">
        <v>334</v>
      </c>
      <c r="H99" s="11">
        <f t="shared" si="6"/>
        <v>100</v>
      </c>
      <c r="I99" s="18">
        <f t="shared" si="7"/>
        <v>0</v>
      </c>
    </row>
    <row r="100" spans="1:9" ht="27">
      <c r="A100" s="20" t="s">
        <v>531</v>
      </c>
      <c r="B100" s="22" t="s">
        <v>532</v>
      </c>
      <c r="C100" s="22"/>
      <c r="D100" s="22"/>
      <c r="E100" s="14"/>
      <c r="F100" s="5">
        <f>F101</f>
        <v>20755.3</v>
      </c>
      <c r="G100" s="5">
        <f>G101</f>
        <v>20059.900000000001</v>
      </c>
      <c r="H100" s="9">
        <f t="shared" ref="H100:H101" si="48">G100/F100*100</f>
        <v>96.649530481371045</v>
      </c>
      <c r="I100" s="17">
        <f t="shared" ref="I100:I101" si="49">G100-F100</f>
        <v>-695.39999999999782</v>
      </c>
    </row>
    <row r="101" spans="1:9" ht="51">
      <c r="A101" s="21" t="s">
        <v>533</v>
      </c>
      <c r="B101" s="22" t="s">
        <v>534</v>
      </c>
      <c r="C101" s="22"/>
      <c r="D101" s="22"/>
      <c r="E101" s="14"/>
      <c r="F101" s="5">
        <f>SUM(F102:F105)</f>
        <v>20755.3</v>
      </c>
      <c r="G101" s="5">
        <f>SUM(G102:G105)</f>
        <v>20059.900000000001</v>
      </c>
      <c r="H101" s="9">
        <f t="shared" si="48"/>
        <v>96.649530481371045</v>
      </c>
      <c r="I101" s="17">
        <f t="shared" si="49"/>
        <v>-695.39999999999782</v>
      </c>
    </row>
    <row r="102" spans="1:9" ht="102">
      <c r="A102" s="10" t="s">
        <v>35</v>
      </c>
      <c r="B102" s="14" t="s">
        <v>362</v>
      </c>
      <c r="C102" s="14">
        <v>100</v>
      </c>
      <c r="D102" s="14" t="s">
        <v>25</v>
      </c>
      <c r="E102" s="14" t="s">
        <v>20</v>
      </c>
      <c r="F102" s="4">
        <v>17319.099999999999</v>
      </c>
      <c r="G102" s="4">
        <v>17232</v>
      </c>
      <c r="H102" s="11">
        <f t="shared" si="6"/>
        <v>99.497087031081293</v>
      </c>
      <c r="I102" s="18">
        <f t="shared" si="7"/>
        <v>-87.099999999998545</v>
      </c>
    </row>
    <row r="103" spans="1:9" ht="63.75">
      <c r="A103" s="10" t="s">
        <v>57</v>
      </c>
      <c r="B103" s="14" t="s">
        <v>362</v>
      </c>
      <c r="C103" s="14">
        <v>200</v>
      </c>
      <c r="D103" s="14" t="s">
        <v>25</v>
      </c>
      <c r="E103" s="14" t="s">
        <v>20</v>
      </c>
      <c r="F103" s="4">
        <v>3381.7</v>
      </c>
      <c r="G103" s="4">
        <v>2784.4</v>
      </c>
      <c r="H103" s="11">
        <f t="shared" si="6"/>
        <v>82.337285980424056</v>
      </c>
      <c r="I103" s="18">
        <f t="shared" si="7"/>
        <v>-597.29999999999973</v>
      </c>
    </row>
    <row r="104" spans="1:9" ht="38.25">
      <c r="A104" s="10" t="s">
        <v>65</v>
      </c>
      <c r="B104" s="14" t="s">
        <v>362</v>
      </c>
      <c r="C104" s="14">
        <v>800</v>
      </c>
      <c r="D104" s="14" t="s">
        <v>25</v>
      </c>
      <c r="E104" s="14" t="s">
        <v>20</v>
      </c>
      <c r="F104" s="4">
        <v>17</v>
      </c>
      <c r="G104" s="4">
        <v>6</v>
      </c>
      <c r="H104" s="11">
        <f t="shared" si="6"/>
        <v>35.294117647058826</v>
      </c>
      <c r="I104" s="18">
        <f t="shared" si="7"/>
        <v>-11</v>
      </c>
    </row>
    <row r="105" spans="1:9" ht="127.5">
      <c r="A105" s="10" t="s">
        <v>201</v>
      </c>
      <c r="B105" s="14" t="s">
        <v>363</v>
      </c>
      <c r="C105" s="14" t="s">
        <v>26</v>
      </c>
      <c r="D105" s="14" t="s">
        <v>25</v>
      </c>
      <c r="E105" s="14" t="s">
        <v>20</v>
      </c>
      <c r="F105" s="4">
        <v>37.5</v>
      </c>
      <c r="G105" s="4">
        <v>37.5</v>
      </c>
      <c r="H105" s="11">
        <f t="shared" si="6"/>
        <v>100</v>
      </c>
      <c r="I105" s="18">
        <f t="shared" si="7"/>
        <v>0</v>
      </c>
    </row>
    <row r="106" spans="1:9" ht="27">
      <c r="A106" s="20" t="s">
        <v>484</v>
      </c>
      <c r="B106" s="22" t="s">
        <v>535</v>
      </c>
      <c r="C106" s="22"/>
      <c r="D106" s="22"/>
      <c r="E106" s="14"/>
      <c r="F106" s="5">
        <f>F107+F112</f>
        <v>7542.7</v>
      </c>
      <c r="G106" s="5">
        <f>G107+G112</f>
        <v>7318.5</v>
      </c>
      <c r="H106" s="9">
        <f t="shared" ref="H106:H107" si="50">G106/F106*100</f>
        <v>97.027589589934635</v>
      </c>
      <c r="I106" s="17">
        <f t="shared" ref="I106:I107" si="51">G106-F106</f>
        <v>-224.19999999999982</v>
      </c>
    </row>
    <row r="107" spans="1:9" ht="38.25">
      <c r="A107" s="21" t="s">
        <v>482</v>
      </c>
      <c r="B107" s="22" t="s">
        <v>536</v>
      </c>
      <c r="C107" s="22"/>
      <c r="D107" s="22"/>
      <c r="E107" s="14"/>
      <c r="F107" s="5">
        <f>SUM(F108:F111)</f>
        <v>7474.7</v>
      </c>
      <c r="G107" s="5">
        <f>SUM(G108:G111)</f>
        <v>7258.9</v>
      </c>
      <c r="H107" s="9">
        <f t="shared" si="50"/>
        <v>97.112927609134815</v>
      </c>
      <c r="I107" s="17">
        <f t="shared" si="51"/>
        <v>-215.80000000000018</v>
      </c>
    </row>
    <row r="108" spans="1:9" ht="51">
      <c r="A108" s="10" t="s">
        <v>53</v>
      </c>
      <c r="B108" s="14" t="s">
        <v>364</v>
      </c>
      <c r="C108" s="14">
        <v>200</v>
      </c>
      <c r="D108" s="14" t="s">
        <v>25</v>
      </c>
      <c r="E108" s="14" t="s">
        <v>20</v>
      </c>
      <c r="F108" s="4">
        <v>294.39999999999998</v>
      </c>
      <c r="G108" s="4">
        <v>293.39999999999998</v>
      </c>
      <c r="H108" s="11">
        <f t="shared" si="6"/>
        <v>99.660326086956516</v>
      </c>
      <c r="I108" s="18">
        <f t="shared" si="7"/>
        <v>-1</v>
      </c>
    </row>
    <row r="109" spans="1:9" ht="102">
      <c r="A109" s="10" t="s">
        <v>33</v>
      </c>
      <c r="B109" s="14" t="s">
        <v>365</v>
      </c>
      <c r="C109" s="14">
        <v>100</v>
      </c>
      <c r="D109" s="14" t="s">
        <v>25</v>
      </c>
      <c r="E109" s="14" t="s">
        <v>20</v>
      </c>
      <c r="F109" s="4">
        <v>5384.8</v>
      </c>
      <c r="G109" s="4">
        <v>5354.9</v>
      </c>
      <c r="H109" s="11">
        <f t="shared" si="6"/>
        <v>99.444733323428906</v>
      </c>
      <c r="I109" s="18">
        <f t="shared" si="7"/>
        <v>-29.900000000000546</v>
      </c>
    </row>
    <row r="110" spans="1:9" ht="51">
      <c r="A110" s="10" t="s">
        <v>51</v>
      </c>
      <c r="B110" s="14" t="s">
        <v>365</v>
      </c>
      <c r="C110" s="14">
        <v>200</v>
      </c>
      <c r="D110" s="14" t="s">
        <v>25</v>
      </c>
      <c r="E110" s="14" t="s">
        <v>20</v>
      </c>
      <c r="F110" s="4">
        <v>1720.5</v>
      </c>
      <c r="G110" s="4">
        <v>1539.8</v>
      </c>
      <c r="H110" s="11">
        <f t="shared" si="6"/>
        <v>89.497239174658532</v>
      </c>
      <c r="I110" s="18">
        <f t="shared" si="7"/>
        <v>-180.70000000000005</v>
      </c>
    </row>
    <row r="111" spans="1:9" ht="38.25">
      <c r="A111" s="10" t="s">
        <v>61</v>
      </c>
      <c r="B111" s="14" t="s">
        <v>365</v>
      </c>
      <c r="C111" s="14">
        <v>800</v>
      </c>
      <c r="D111" s="14" t="s">
        <v>25</v>
      </c>
      <c r="E111" s="14" t="s">
        <v>20</v>
      </c>
      <c r="F111" s="4">
        <v>75</v>
      </c>
      <c r="G111" s="4">
        <v>70.8</v>
      </c>
      <c r="H111" s="11">
        <f t="shared" si="6"/>
        <v>94.399999999999991</v>
      </c>
      <c r="I111" s="18">
        <f t="shared" si="7"/>
        <v>-4.2000000000000028</v>
      </c>
    </row>
    <row r="112" spans="1:9" ht="38.25">
      <c r="A112" s="21" t="s">
        <v>537</v>
      </c>
      <c r="B112" s="22" t="s">
        <v>538</v>
      </c>
      <c r="C112" s="22"/>
      <c r="D112" s="22"/>
      <c r="E112" s="14"/>
      <c r="F112" s="5">
        <f>SUM(F113)</f>
        <v>68</v>
      </c>
      <c r="G112" s="5">
        <f>SUM(G113)</f>
        <v>59.6</v>
      </c>
      <c r="H112" s="9">
        <f t="shared" ref="H112" si="52">G112/F112*100</f>
        <v>87.647058823529406</v>
      </c>
      <c r="I112" s="17">
        <f t="shared" ref="I112" si="53">G112-F112</f>
        <v>-8.3999999999999986</v>
      </c>
    </row>
    <row r="113" spans="1:9" ht="115.5" thickBot="1">
      <c r="A113" s="45" t="s">
        <v>41</v>
      </c>
      <c r="B113" s="46" t="s">
        <v>351</v>
      </c>
      <c r="C113" s="46">
        <v>100</v>
      </c>
      <c r="D113" s="46" t="s">
        <v>25</v>
      </c>
      <c r="E113" s="46" t="s">
        <v>17</v>
      </c>
      <c r="F113" s="47">
        <v>68</v>
      </c>
      <c r="G113" s="47">
        <v>59.6</v>
      </c>
      <c r="H113" s="48">
        <f t="shared" si="6"/>
        <v>87.647058823529406</v>
      </c>
      <c r="I113" s="49">
        <f t="shared" si="7"/>
        <v>-8.3999999999999986</v>
      </c>
    </row>
    <row r="114" spans="1:9" ht="51.75" thickBot="1">
      <c r="A114" s="54" t="s">
        <v>539</v>
      </c>
      <c r="B114" s="40" t="s">
        <v>14</v>
      </c>
      <c r="C114" s="40"/>
      <c r="D114" s="40"/>
      <c r="E114" s="52"/>
      <c r="F114" s="42">
        <f>F115+F121</f>
        <v>210622.99999999997</v>
      </c>
      <c r="G114" s="42">
        <f>G115+G121</f>
        <v>175701.2</v>
      </c>
      <c r="H114" s="43">
        <f t="shared" ref="H114:H116" si="54">G114/F114*100</f>
        <v>83.419759475460907</v>
      </c>
      <c r="I114" s="44">
        <f t="shared" ref="I114:I116" si="55">G114-F114</f>
        <v>-34921.799999999959</v>
      </c>
    </row>
    <row r="115" spans="1:9" ht="54">
      <c r="A115" s="53" t="s">
        <v>540</v>
      </c>
      <c r="B115" s="34" t="s">
        <v>541</v>
      </c>
      <c r="C115" s="34"/>
      <c r="D115" s="34"/>
      <c r="E115" s="50"/>
      <c r="F115" s="36">
        <f>F116+F119</f>
        <v>15103.8</v>
      </c>
      <c r="G115" s="36">
        <f>G116+G119</f>
        <v>15080.599999999999</v>
      </c>
      <c r="H115" s="37">
        <f t="shared" si="54"/>
        <v>99.846396271137067</v>
      </c>
      <c r="I115" s="38">
        <f t="shared" si="55"/>
        <v>-23.200000000000728</v>
      </c>
    </row>
    <row r="116" spans="1:9" ht="51">
      <c r="A116" s="21" t="s">
        <v>542</v>
      </c>
      <c r="B116" s="22" t="s">
        <v>543</v>
      </c>
      <c r="C116" s="22"/>
      <c r="D116" s="22"/>
      <c r="E116" s="14"/>
      <c r="F116" s="5">
        <f>SUM(F117:F118)</f>
        <v>14903.8</v>
      </c>
      <c r="G116" s="5">
        <f>SUM(G117:G118)</f>
        <v>14903.8</v>
      </c>
      <c r="H116" s="9">
        <f t="shared" si="54"/>
        <v>100</v>
      </c>
      <c r="I116" s="17">
        <f t="shared" si="55"/>
        <v>0</v>
      </c>
    </row>
    <row r="117" spans="1:9" ht="63.75">
      <c r="A117" s="10" t="s">
        <v>130</v>
      </c>
      <c r="B117" s="14" t="s">
        <v>284</v>
      </c>
      <c r="C117" s="14" t="s">
        <v>27</v>
      </c>
      <c r="D117" s="14" t="s">
        <v>15</v>
      </c>
      <c r="E117" s="14" t="s">
        <v>22</v>
      </c>
      <c r="F117" s="4">
        <v>14694</v>
      </c>
      <c r="G117" s="4">
        <v>14694</v>
      </c>
      <c r="H117" s="11">
        <f t="shared" si="6"/>
        <v>100</v>
      </c>
      <c r="I117" s="18">
        <f t="shared" si="7"/>
        <v>0</v>
      </c>
    </row>
    <row r="118" spans="1:9" ht="76.5">
      <c r="A118" s="10" t="s">
        <v>62</v>
      </c>
      <c r="B118" s="14" t="s">
        <v>285</v>
      </c>
      <c r="C118" s="14" t="s">
        <v>28</v>
      </c>
      <c r="D118" s="14" t="s">
        <v>15</v>
      </c>
      <c r="E118" s="14" t="s">
        <v>22</v>
      </c>
      <c r="F118" s="4">
        <v>209.8</v>
      </c>
      <c r="G118" s="4">
        <v>209.8</v>
      </c>
      <c r="H118" s="11">
        <f t="shared" ref="H118:H194" si="56">G118/F118*100</f>
        <v>100</v>
      </c>
      <c r="I118" s="18">
        <f t="shared" ref="I118:I194" si="57">G118-F118</f>
        <v>0</v>
      </c>
    </row>
    <row r="119" spans="1:9" ht="25.5">
      <c r="A119" s="21" t="s">
        <v>544</v>
      </c>
      <c r="B119" s="22" t="s">
        <v>545</v>
      </c>
      <c r="C119" s="22"/>
      <c r="D119" s="22"/>
      <c r="E119" s="14"/>
      <c r="F119" s="5">
        <f>SUM(F120)</f>
        <v>200</v>
      </c>
      <c r="G119" s="5">
        <f>SUM(G120)</f>
        <v>176.8</v>
      </c>
      <c r="H119" s="9">
        <f t="shared" ref="H119" si="58">G119/F119*100</f>
        <v>88.4</v>
      </c>
      <c r="I119" s="17">
        <f t="shared" ref="I119" si="59">G119-F119</f>
        <v>-23.199999999999989</v>
      </c>
    </row>
    <row r="120" spans="1:9" ht="153">
      <c r="A120" s="10" t="s">
        <v>63</v>
      </c>
      <c r="B120" s="14" t="s">
        <v>286</v>
      </c>
      <c r="C120" s="14" t="s">
        <v>28</v>
      </c>
      <c r="D120" s="14" t="s">
        <v>15</v>
      </c>
      <c r="E120" s="14" t="s">
        <v>22</v>
      </c>
      <c r="F120" s="4">
        <v>200</v>
      </c>
      <c r="G120" s="4">
        <v>176.8</v>
      </c>
      <c r="H120" s="11">
        <f t="shared" si="56"/>
        <v>88.4</v>
      </c>
      <c r="I120" s="18">
        <f t="shared" si="57"/>
        <v>-23.199999999999989</v>
      </c>
    </row>
    <row r="121" spans="1:9" ht="40.5">
      <c r="A121" s="20" t="s">
        <v>546</v>
      </c>
      <c r="B121" s="22" t="s">
        <v>547</v>
      </c>
      <c r="C121" s="22"/>
      <c r="D121" s="22"/>
      <c r="E121" s="14"/>
      <c r="F121" s="5">
        <f>F122+F129+F133</f>
        <v>195519.19999999998</v>
      </c>
      <c r="G121" s="5">
        <f>G122+G129+G133</f>
        <v>160620.6</v>
      </c>
      <c r="H121" s="9">
        <f t="shared" ref="H121:H122" si="60">G121/F121*100</f>
        <v>82.150806672695069</v>
      </c>
      <c r="I121" s="17">
        <f t="shared" ref="I121:I122" si="61">G121-F121</f>
        <v>-34898.599999999977</v>
      </c>
    </row>
    <row r="122" spans="1:9" ht="38.25">
      <c r="A122" s="21" t="s">
        <v>548</v>
      </c>
      <c r="B122" s="22" t="s">
        <v>549</v>
      </c>
      <c r="C122" s="22"/>
      <c r="D122" s="22"/>
      <c r="E122" s="14"/>
      <c r="F122" s="5">
        <f>SUM(F123:F128)</f>
        <v>22196.800000000003</v>
      </c>
      <c r="G122" s="5">
        <f>SUM(G123:G128)</f>
        <v>22127.200000000001</v>
      </c>
      <c r="H122" s="9">
        <f t="shared" si="60"/>
        <v>99.686441288834416</v>
      </c>
      <c r="I122" s="17">
        <f t="shared" si="61"/>
        <v>-69.600000000002183</v>
      </c>
    </row>
    <row r="123" spans="1:9" ht="63.75">
      <c r="A123" s="10" t="s">
        <v>133</v>
      </c>
      <c r="B123" s="14" t="s">
        <v>288</v>
      </c>
      <c r="C123" s="14" t="s">
        <v>27</v>
      </c>
      <c r="D123" s="14" t="s">
        <v>15</v>
      </c>
      <c r="E123" s="14" t="s">
        <v>20</v>
      </c>
      <c r="F123" s="4">
        <v>2616.5</v>
      </c>
      <c r="G123" s="4">
        <v>2547.9</v>
      </c>
      <c r="H123" s="11">
        <f t="shared" si="56"/>
        <v>97.37817695394611</v>
      </c>
      <c r="I123" s="18">
        <f t="shared" si="57"/>
        <v>-68.599999999999909</v>
      </c>
    </row>
    <row r="124" spans="1:9" ht="51">
      <c r="A124" s="10" t="s">
        <v>189</v>
      </c>
      <c r="B124" s="14" t="s">
        <v>289</v>
      </c>
      <c r="C124" s="14" t="s">
        <v>30</v>
      </c>
      <c r="D124" s="14" t="s">
        <v>15</v>
      </c>
      <c r="E124" s="14" t="s">
        <v>20</v>
      </c>
      <c r="F124" s="4">
        <v>1446.7</v>
      </c>
      <c r="G124" s="4">
        <v>1446.7</v>
      </c>
      <c r="H124" s="11">
        <f t="shared" si="56"/>
        <v>100</v>
      </c>
      <c r="I124" s="18">
        <f t="shared" si="57"/>
        <v>0</v>
      </c>
    </row>
    <row r="125" spans="1:9" ht="51">
      <c r="A125" s="10" t="s">
        <v>68</v>
      </c>
      <c r="B125" s="14" t="s">
        <v>290</v>
      </c>
      <c r="C125" s="14" t="s">
        <v>30</v>
      </c>
      <c r="D125" s="14" t="s">
        <v>15</v>
      </c>
      <c r="E125" s="14" t="s">
        <v>20</v>
      </c>
      <c r="F125" s="4">
        <v>8609.2000000000007</v>
      </c>
      <c r="G125" s="4">
        <v>8609.2000000000007</v>
      </c>
      <c r="H125" s="11">
        <f t="shared" si="56"/>
        <v>100</v>
      </c>
      <c r="I125" s="18">
        <f t="shared" si="57"/>
        <v>0</v>
      </c>
    </row>
    <row r="126" spans="1:9" ht="89.25">
      <c r="A126" s="10" t="s">
        <v>190</v>
      </c>
      <c r="B126" s="14" t="s">
        <v>291</v>
      </c>
      <c r="C126" s="14" t="s">
        <v>27</v>
      </c>
      <c r="D126" s="14" t="s">
        <v>15</v>
      </c>
      <c r="E126" s="14" t="s">
        <v>20</v>
      </c>
      <c r="F126" s="4">
        <v>5476</v>
      </c>
      <c r="G126" s="4">
        <v>5475.7</v>
      </c>
      <c r="H126" s="11">
        <f t="shared" si="56"/>
        <v>99.994521548575605</v>
      </c>
      <c r="I126" s="18">
        <f t="shared" si="57"/>
        <v>-0.3000000000001819</v>
      </c>
    </row>
    <row r="127" spans="1:9" ht="89.25">
      <c r="A127" s="10" t="s">
        <v>191</v>
      </c>
      <c r="B127" s="14" t="s">
        <v>292</v>
      </c>
      <c r="C127" s="14" t="s">
        <v>27</v>
      </c>
      <c r="D127" s="14" t="s">
        <v>15</v>
      </c>
      <c r="E127" s="14" t="s">
        <v>20</v>
      </c>
      <c r="F127" s="4">
        <v>3421.4</v>
      </c>
      <c r="G127" s="4">
        <v>3421.4</v>
      </c>
      <c r="H127" s="11">
        <f t="shared" si="56"/>
        <v>100</v>
      </c>
      <c r="I127" s="18">
        <f t="shared" si="57"/>
        <v>0</v>
      </c>
    </row>
    <row r="128" spans="1:9" ht="89.25">
      <c r="A128" s="10" t="s">
        <v>192</v>
      </c>
      <c r="B128" s="14" t="s">
        <v>293</v>
      </c>
      <c r="C128" s="14" t="s">
        <v>27</v>
      </c>
      <c r="D128" s="14" t="s">
        <v>15</v>
      </c>
      <c r="E128" s="14" t="s">
        <v>20</v>
      </c>
      <c r="F128" s="4">
        <v>627</v>
      </c>
      <c r="G128" s="4">
        <v>626.29999999999995</v>
      </c>
      <c r="H128" s="11">
        <f t="shared" si="56"/>
        <v>99.888357256778306</v>
      </c>
      <c r="I128" s="18">
        <f t="shared" si="57"/>
        <v>-0.70000000000004547</v>
      </c>
    </row>
    <row r="129" spans="1:9" ht="76.5">
      <c r="A129" s="7" t="s">
        <v>550</v>
      </c>
      <c r="B129" s="22" t="s">
        <v>551</v>
      </c>
      <c r="C129" s="22"/>
      <c r="D129" s="22"/>
      <c r="E129" s="14"/>
      <c r="F129" s="5">
        <f>SUM(F130:F132)</f>
        <v>110265</v>
      </c>
      <c r="G129" s="5">
        <f>SUM(G130:G132)</f>
        <v>106406.3</v>
      </c>
      <c r="H129" s="9">
        <f t="shared" ref="H129" si="62">G129/F129*100</f>
        <v>96.500521471001676</v>
      </c>
      <c r="I129" s="17">
        <f t="shared" ref="I129" si="63">G129-F129</f>
        <v>-3858.6999999999971</v>
      </c>
    </row>
    <row r="130" spans="1:9" ht="63.75">
      <c r="A130" s="10" t="s">
        <v>224</v>
      </c>
      <c r="B130" s="14" t="s">
        <v>294</v>
      </c>
      <c r="C130" s="14" t="s">
        <v>27</v>
      </c>
      <c r="D130" s="14" t="s">
        <v>15</v>
      </c>
      <c r="E130" s="14" t="s">
        <v>20</v>
      </c>
      <c r="F130" s="4">
        <v>13272</v>
      </c>
      <c r="G130" s="4">
        <v>13255.5</v>
      </c>
      <c r="H130" s="11">
        <f t="shared" si="56"/>
        <v>99.875678119349004</v>
      </c>
      <c r="I130" s="18">
        <f t="shared" si="57"/>
        <v>-16.5</v>
      </c>
    </row>
    <row r="131" spans="1:9" ht="51">
      <c r="A131" s="10" t="s">
        <v>223</v>
      </c>
      <c r="B131" s="14" t="s">
        <v>294</v>
      </c>
      <c r="C131" s="14" t="s">
        <v>30</v>
      </c>
      <c r="D131" s="14" t="s">
        <v>15</v>
      </c>
      <c r="E131" s="14" t="s">
        <v>20</v>
      </c>
      <c r="F131" s="4">
        <v>96295</v>
      </c>
      <c r="G131" s="4">
        <v>92453.1</v>
      </c>
      <c r="H131" s="11">
        <f t="shared" si="56"/>
        <v>96.010280907627603</v>
      </c>
      <c r="I131" s="18">
        <f t="shared" si="57"/>
        <v>-3841.8999999999942</v>
      </c>
    </row>
    <row r="132" spans="1:9" ht="63.75">
      <c r="A132" s="10" t="s">
        <v>132</v>
      </c>
      <c r="B132" s="14" t="s">
        <v>295</v>
      </c>
      <c r="C132" s="14" t="s">
        <v>27</v>
      </c>
      <c r="D132" s="14" t="s">
        <v>15</v>
      </c>
      <c r="E132" s="14" t="s">
        <v>20</v>
      </c>
      <c r="F132" s="4">
        <v>698</v>
      </c>
      <c r="G132" s="4">
        <v>697.7</v>
      </c>
      <c r="H132" s="11">
        <f t="shared" si="56"/>
        <v>99.957020057306607</v>
      </c>
      <c r="I132" s="18">
        <f t="shared" si="57"/>
        <v>-0.29999999999995453</v>
      </c>
    </row>
    <row r="133" spans="1:9" ht="38.25">
      <c r="A133" s="7" t="s">
        <v>552</v>
      </c>
      <c r="B133" s="22" t="s">
        <v>553</v>
      </c>
      <c r="C133" s="22"/>
      <c r="D133" s="22"/>
      <c r="E133" s="14"/>
      <c r="F133" s="5">
        <f>SUM(F134:F135)</f>
        <v>63057.4</v>
      </c>
      <c r="G133" s="5">
        <f>SUM(G134:G135)</f>
        <v>32087.1</v>
      </c>
      <c r="H133" s="9">
        <f t="shared" ref="H133" si="64">G133/F133*100</f>
        <v>50.88554237884847</v>
      </c>
      <c r="I133" s="17">
        <f t="shared" ref="I133" si="65">G133-F133</f>
        <v>-30970.300000000003</v>
      </c>
    </row>
    <row r="134" spans="1:9" ht="38.25">
      <c r="A134" s="10" t="s">
        <v>225</v>
      </c>
      <c r="B134" s="14" t="s">
        <v>296</v>
      </c>
      <c r="C134" s="14" t="s">
        <v>30</v>
      </c>
      <c r="D134" s="14" t="s">
        <v>15</v>
      </c>
      <c r="E134" s="14" t="s">
        <v>20</v>
      </c>
      <c r="F134" s="4">
        <v>61275</v>
      </c>
      <c r="G134" s="4">
        <v>30305.599999999999</v>
      </c>
      <c r="H134" s="11">
        <f t="shared" si="56"/>
        <v>49.458343533251728</v>
      </c>
      <c r="I134" s="18">
        <f t="shared" si="57"/>
        <v>-30969.4</v>
      </c>
    </row>
    <row r="135" spans="1:9" ht="90" thickBot="1">
      <c r="A135" s="45" t="s">
        <v>193</v>
      </c>
      <c r="B135" s="46" t="s">
        <v>297</v>
      </c>
      <c r="C135" s="46" t="s">
        <v>31</v>
      </c>
      <c r="D135" s="46" t="s">
        <v>15</v>
      </c>
      <c r="E135" s="46" t="s">
        <v>20</v>
      </c>
      <c r="F135" s="47">
        <v>1782.4</v>
      </c>
      <c r="G135" s="47">
        <v>1781.5</v>
      </c>
      <c r="H135" s="48">
        <f t="shared" si="56"/>
        <v>99.949506283662473</v>
      </c>
      <c r="I135" s="49">
        <f t="shared" si="57"/>
        <v>-0.90000000000009095</v>
      </c>
    </row>
    <row r="136" spans="1:9" ht="39" thickBot="1">
      <c r="A136" s="51" t="s">
        <v>554</v>
      </c>
      <c r="B136" s="40" t="s">
        <v>15</v>
      </c>
      <c r="C136" s="40"/>
      <c r="D136" s="40"/>
      <c r="E136" s="52"/>
      <c r="F136" s="42">
        <f>F137+F182+F186+F216+F234+F237+F254</f>
        <v>272372.79999999993</v>
      </c>
      <c r="G136" s="42">
        <f>G137+G182+G186+G216+G234+G237+G254</f>
        <v>263421.5</v>
      </c>
      <c r="H136" s="43">
        <f t="shared" ref="H136:H138" si="66">G136/F136*100</f>
        <v>96.713585203808933</v>
      </c>
      <c r="I136" s="44">
        <f t="shared" ref="I136:I138" si="67">G136-F136</f>
        <v>-8951.2999999999302</v>
      </c>
    </row>
    <row r="137" spans="1:9" ht="54">
      <c r="A137" s="53" t="s">
        <v>555</v>
      </c>
      <c r="B137" s="34" t="s">
        <v>556</v>
      </c>
      <c r="C137" s="34"/>
      <c r="D137" s="34"/>
      <c r="E137" s="50"/>
      <c r="F137" s="36">
        <f>F138+F154</f>
        <v>87704.5</v>
      </c>
      <c r="G137" s="36">
        <f>G138+G154</f>
        <v>85083</v>
      </c>
      <c r="H137" s="37">
        <f t="shared" si="66"/>
        <v>97.01098575329658</v>
      </c>
      <c r="I137" s="38">
        <f t="shared" si="67"/>
        <v>-2621.5</v>
      </c>
    </row>
    <row r="138" spans="1:9" ht="38.25">
      <c r="A138" s="21" t="s">
        <v>557</v>
      </c>
      <c r="B138" s="22" t="s">
        <v>558</v>
      </c>
      <c r="C138" s="22"/>
      <c r="D138" s="22"/>
      <c r="E138" s="14"/>
      <c r="F138" s="5">
        <f>SUM(F139:F153)</f>
        <v>43540</v>
      </c>
      <c r="G138" s="5">
        <f>SUM(G139:G153)</f>
        <v>41840.5</v>
      </c>
      <c r="H138" s="9">
        <f t="shared" si="66"/>
        <v>96.09669269637115</v>
      </c>
      <c r="I138" s="17">
        <f t="shared" si="67"/>
        <v>-1699.5</v>
      </c>
    </row>
    <row r="139" spans="1:9" ht="51">
      <c r="A139" s="10" t="s">
        <v>150</v>
      </c>
      <c r="B139" s="14" t="s">
        <v>389</v>
      </c>
      <c r="C139" s="14">
        <v>200</v>
      </c>
      <c r="D139" s="14" t="s">
        <v>6</v>
      </c>
      <c r="E139" s="14" t="s">
        <v>14</v>
      </c>
      <c r="F139" s="4">
        <v>341.3</v>
      </c>
      <c r="G139" s="4">
        <v>341.3</v>
      </c>
      <c r="H139" s="11">
        <f t="shared" si="56"/>
        <v>100</v>
      </c>
      <c r="I139" s="18">
        <f t="shared" si="57"/>
        <v>0</v>
      </c>
    </row>
    <row r="140" spans="1:9" ht="38.25">
      <c r="A140" s="10" t="s">
        <v>104</v>
      </c>
      <c r="B140" s="14" t="s">
        <v>389</v>
      </c>
      <c r="C140" s="14">
        <v>300</v>
      </c>
      <c r="D140" s="14" t="s">
        <v>6</v>
      </c>
      <c r="E140" s="14" t="s">
        <v>14</v>
      </c>
      <c r="F140" s="4">
        <v>27662.7</v>
      </c>
      <c r="G140" s="4">
        <v>27662.7</v>
      </c>
      <c r="H140" s="11">
        <f t="shared" si="56"/>
        <v>100</v>
      </c>
      <c r="I140" s="18">
        <f t="shared" si="57"/>
        <v>0</v>
      </c>
    </row>
    <row r="141" spans="1:9" ht="63.75">
      <c r="A141" s="10" t="s">
        <v>153</v>
      </c>
      <c r="B141" s="14" t="s">
        <v>390</v>
      </c>
      <c r="C141" s="14">
        <v>200</v>
      </c>
      <c r="D141" s="14" t="s">
        <v>6</v>
      </c>
      <c r="E141" s="14" t="s">
        <v>14</v>
      </c>
      <c r="F141" s="4">
        <v>38</v>
      </c>
      <c r="G141" s="4">
        <v>30.7</v>
      </c>
      <c r="H141" s="11">
        <f t="shared" si="56"/>
        <v>80.78947368421052</v>
      </c>
      <c r="I141" s="18">
        <f t="shared" si="57"/>
        <v>-7.3000000000000007</v>
      </c>
    </row>
    <row r="142" spans="1:9" ht="51">
      <c r="A142" s="10" t="s">
        <v>103</v>
      </c>
      <c r="B142" s="14" t="s">
        <v>390</v>
      </c>
      <c r="C142" s="14">
        <v>300</v>
      </c>
      <c r="D142" s="14" t="s">
        <v>6</v>
      </c>
      <c r="E142" s="14" t="s">
        <v>14</v>
      </c>
      <c r="F142" s="4">
        <v>2818</v>
      </c>
      <c r="G142" s="4">
        <v>2312.5</v>
      </c>
      <c r="H142" s="11">
        <f t="shared" si="56"/>
        <v>82.06174591909155</v>
      </c>
      <c r="I142" s="18">
        <f t="shared" si="57"/>
        <v>-505.5</v>
      </c>
    </row>
    <row r="143" spans="1:9" ht="76.5">
      <c r="A143" s="10" t="s">
        <v>152</v>
      </c>
      <c r="B143" s="14" t="s">
        <v>391</v>
      </c>
      <c r="C143" s="14">
        <v>200</v>
      </c>
      <c r="D143" s="14" t="s">
        <v>6</v>
      </c>
      <c r="E143" s="14" t="s">
        <v>14</v>
      </c>
      <c r="F143" s="4">
        <v>88</v>
      </c>
      <c r="G143" s="4">
        <v>76</v>
      </c>
      <c r="H143" s="11">
        <f t="shared" si="56"/>
        <v>86.36363636363636</v>
      </c>
      <c r="I143" s="18">
        <f t="shared" si="57"/>
        <v>-12</v>
      </c>
    </row>
    <row r="144" spans="1:9" ht="63.75">
      <c r="A144" s="10" t="s">
        <v>102</v>
      </c>
      <c r="B144" s="14" t="s">
        <v>391</v>
      </c>
      <c r="C144" s="14">
        <v>300</v>
      </c>
      <c r="D144" s="14" t="s">
        <v>6</v>
      </c>
      <c r="E144" s="14" t="s">
        <v>14</v>
      </c>
      <c r="F144" s="4">
        <v>6632</v>
      </c>
      <c r="G144" s="4">
        <v>6169.5</v>
      </c>
      <c r="H144" s="11">
        <f t="shared" si="56"/>
        <v>93.026236429433055</v>
      </c>
      <c r="I144" s="18">
        <f t="shared" si="57"/>
        <v>-462.5</v>
      </c>
    </row>
    <row r="145" spans="1:9" ht="89.25">
      <c r="A145" s="10" t="s">
        <v>155</v>
      </c>
      <c r="B145" s="14" t="s">
        <v>392</v>
      </c>
      <c r="C145" s="14">
        <v>200</v>
      </c>
      <c r="D145" s="14" t="s">
        <v>6</v>
      </c>
      <c r="E145" s="14" t="s">
        <v>14</v>
      </c>
      <c r="F145" s="4">
        <v>2</v>
      </c>
      <c r="G145" s="4">
        <v>1.6</v>
      </c>
      <c r="H145" s="11">
        <f t="shared" si="56"/>
        <v>80</v>
      </c>
      <c r="I145" s="18">
        <f t="shared" si="57"/>
        <v>-0.39999999999999991</v>
      </c>
    </row>
    <row r="146" spans="1:9" ht="76.5">
      <c r="A146" s="10" t="s">
        <v>107</v>
      </c>
      <c r="B146" s="14" t="s">
        <v>392</v>
      </c>
      <c r="C146" s="14">
        <v>300</v>
      </c>
      <c r="D146" s="14" t="s">
        <v>6</v>
      </c>
      <c r="E146" s="14" t="s">
        <v>14</v>
      </c>
      <c r="F146" s="4">
        <v>159</v>
      </c>
      <c r="G146" s="4">
        <v>146</v>
      </c>
      <c r="H146" s="11">
        <f t="shared" si="56"/>
        <v>91.823899371069189</v>
      </c>
      <c r="I146" s="18">
        <f t="shared" si="57"/>
        <v>-13</v>
      </c>
    </row>
    <row r="147" spans="1:9" ht="76.5">
      <c r="A147" s="10" t="s">
        <v>154</v>
      </c>
      <c r="B147" s="14" t="s">
        <v>393</v>
      </c>
      <c r="C147" s="14">
        <v>200</v>
      </c>
      <c r="D147" s="14" t="s">
        <v>6</v>
      </c>
      <c r="E147" s="14" t="s">
        <v>14</v>
      </c>
      <c r="F147" s="4">
        <v>37</v>
      </c>
      <c r="G147" s="4">
        <v>30.9</v>
      </c>
      <c r="H147" s="11">
        <f t="shared" si="56"/>
        <v>83.513513513513502</v>
      </c>
      <c r="I147" s="18">
        <f t="shared" si="57"/>
        <v>-6.1000000000000014</v>
      </c>
    </row>
    <row r="148" spans="1:9" ht="63.75">
      <c r="A148" s="10" t="s">
        <v>106</v>
      </c>
      <c r="B148" s="14" t="s">
        <v>393</v>
      </c>
      <c r="C148" s="14">
        <v>300</v>
      </c>
      <c r="D148" s="14" t="s">
        <v>6</v>
      </c>
      <c r="E148" s="14" t="s">
        <v>14</v>
      </c>
      <c r="F148" s="4">
        <v>3990</v>
      </c>
      <c r="G148" s="4">
        <v>3392.7</v>
      </c>
      <c r="H148" s="11">
        <f t="shared" si="56"/>
        <v>85.030075187969928</v>
      </c>
      <c r="I148" s="18">
        <f t="shared" si="57"/>
        <v>-597.30000000000018</v>
      </c>
    </row>
    <row r="149" spans="1:9" ht="76.5">
      <c r="A149" s="10" t="s">
        <v>157</v>
      </c>
      <c r="B149" s="14" t="s">
        <v>394</v>
      </c>
      <c r="C149" s="14">
        <v>200</v>
      </c>
      <c r="D149" s="14" t="s">
        <v>6</v>
      </c>
      <c r="E149" s="14" t="s">
        <v>14</v>
      </c>
      <c r="F149" s="4">
        <v>23</v>
      </c>
      <c r="G149" s="4">
        <v>18.3</v>
      </c>
      <c r="H149" s="11">
        <f t="shared" si="56"/>
        <v>79.565217391304358</v>
      </c>
      <c r="I149" s="18">
        <f t="shared" si="57"/>
        <v>-4.6999999999999993</v>
      </c>
    </row>
    <row r="150" spans="1:9" ht="63.75">
      <c r="A150" s="10" t="s">
        <v>105</v>
      </c>
      <c r="B150" s="14" t="s">
        <v>394</v>
      </c>
      <c r="C150" s="14">
        <v>300</v>
      </c>
      <c r="D150" s="14" t="s">
        <v>6</v>
      </c>
      <c r="E150" s="14" t="s">
        <v>14</v>
      </c>
      <c r="F150" s="4">
        <v>1639</v>
      </c>
      <c r="G150" s="4">
        <v>1572.8</v>
      </c>
      <c r="H150" s="11">
        <f t="shared" si="56"/>
        <v>95.960951799877975</v>
      </c>
      <c r="I150" s="18">
        <f t="shared" si="57"/>
        <v>-66.200000000000045</v>
      </c>
    </row>
    <row r="151" spans="1:9" ht="76.5">
      <c r="A151" s="10" t="s">
        <v>156</v>
      </c>
      <c r="B151" s="14" t="s">
        <v>395</v>
      </c>
      <c r="C151" s="14">
        <v>200</v>
      </c>
      <c r="D151" s="14" t="s">
        <v>6</v>
      </c>
      <c r="E151" s="14" t="s">
        <v>14</v>
      </c>
      <c r="F151" s="4">
        <v>2</v>
      </c>
      <c r="G151" s="4">
        <v>1.1000000000000001</v>
      </c>
      <c r="H151" s="11">
        <f t="shared" si="56"/>
        <v>55.000000000000007</v>
      </c>
      <c r="I151" s="18">
        <f t="shared" si="57"/>
        <v>-0.89999999999999991</v>
      </c>
    </row>
    <row r="152" spans="1:9" ht="63.75">
      <c r="A152" s="10" t="s">
        <v>109</v>
      </c>
      <c r="B152" s="14" t="s">
        <v>395</v>
      </c>
      <c r="C152" s="14">
        <v>300</v>
      </c>
      <c r="D152" s="14" t="s">
        <v>6</v>
      </c>
      <c r="E152" s="14" t="s">
        <v>14</v>
      </c>
      <c r="F152" s="4">
        <v>56.4</v>
      </c>
      <c r="G152" s="4">
        <v>32.9</v>
      </c>
      <c r="H152" s="11">
        <f t="shared" si="56"/>
        <v>58.333333333333336</v>
      </c>
      <c r="I152" s="18">
        <f t="shared" si="57"/>
        <v>-23.5</v>
      </c>
    </row>
    <row r="153" spans="1:9" ht="63.75">
      <c r="A153" s="10" t="s">
        <v>109</v>
      </c>
      <c r="B153" s="14" t="s">
        <v>396</v>
      </c>
      <c r="C153" s="14">
        <v>300</v>
      </c>
      <c r="D153" s="14" t="s">
        <v>6</v>
      </c>
      <c r="E153" s="14" t="s">
        <v>14</v>
      </c>
      <c r="F153" s="4">
        <v>51.6</v>
      </c>
      <c r="G153" s="4">
        <v>51.5</v>
      </c>
      <c r="H153" s="11">
        <f t="shared" si="56"/>
        <v>99.806201550387598</v>
      </c>
      <c r="I153" s="18">
        <f t="shared" si="57"/>
        <v>-0.10000000000000142</v>
      </c>
    </row>
    <row r="154" spans="1:9" ht="25.5">
      <c r="A154" s="21" t="s">
        <v>559</v>
      </c>
      <c r="B154" s="22" t="s">
        <v>560</v>
      </c>
      <c r="C154" s="22"/>
      <c r="D154" s="22"/>
      <c r="E154" s="14"/>
      <c r="F154" s="5">
        <f>SUM(F155:F181)</f>
        <v>44164.5</v>
      </c>
      <c r="G154" s="5">
        <f>SUM(G155:G181)</f>
        <v>43242.499999999993</v>
      </c>
      <c r="H154" s="9">
        <f t="shared" ref="H154" si="68">G154/F154*100</f>
        <v>97.912350417190268</v>
      </c>
      <c r="I154" s="17">
        <f t="shared" ref="I154" si="69">G154-F154</f>
        <v>-922.00000000000728</v>
      </c>
    </row>
    <row r="155" spans="1:9" ht="89.25">
      <c r="A155" s="10" t="s">
        <v>158</v>
      </c>
      <c r="B155" s="14" t="s">
        <v>397</v>
      </c>
      <c r="C155" s="14">
        <v>200</v>
      </c>
      <c r="D155" s="14" t="s">
        <v>6</v>
      </c>
      <c r="E155" s="14" t="s">
        <v>14</v>
      </c>
      <c r="F155" s="4">
        <v>4.8</v>
      </c>
      <c r="G155" s="4">
        <v>4.8</v>
      </c>
      <c r="H155" s="11">
        <f t="shared" si="56"/>
        <v>100</v>
      </c>
      <c r="I155" s="18">
        <f t="shared" si="57"/>
        <v>0</v>
      </c>
    </row>
    <row r="156" spans="1:9" ht="76.5">
      <c r="A156" s="10" t="s">
        <v>108</v>
      </c>
      <c r="B156" s="14" t="s">
        <v>397</v>
      </c>
      <c r="C156" s="14">
        <v>300</v>
      </c>
      <c r="D156" s="14" t="s">
        <v>6</v>
      </c>
      <c r="E156" s="14" t="s">
        <v>14</v>
      </c>
      <c r="F156" s="4">
        <v>476.7</v>
      </c>
      <c r="G156" s="4">
        <v>476.7</v>
      </c>
      <c r="H156" s="11">
        <f t="shared" si="56"/>
        <v>100</v>
      </c>
      <c r="I156" s="18">
        <f t="shared" si="57"/>
        <v>0</v>
      </c>
    </row>
    <row r="157" spans="1:9" ht="89.25">
      <c r="A157" s="10" t="s">
        <v>161</v>
      </c>
      <c r="B157" s="14" t="s">
        <v>398</v>
      </c>
      <c r="C157" s="14">
        <v>200</v>
      </c>
      <c r="D157" s="14" t="s">
        <v>6</v>
      </c>
      <c r="E157" s="14" t="s">
        <v>14</v>
      </c>
      <c r="F157" s="4">
        <v>19.3</v>
      </c>
      <c r="G157" s="4">
        <v>19.100000000000001</v>
      </c>
      <c r="H157" s="11">
        <f t="shared" si="56"/>
        <v>98.963730569948197</v>
      </c>
      <c r="I157" s="18">
        <f t="shared" si="57"/>
        <v>-0.19999999999999929</v>
      </c>
    </row>
    <row r="158" spans="1:9" ht="76.5">
      <c r="A158" s="10" t="s">
        <v>111</v>
      </c>
      <c r="B158" s="14" t="s">
        <v>398</v>
      </c>
      <c r="C158" s="14">
        <v>300</v>
      </c>
      <c r="D158" s="14" t="s">
        <v>6</v>
      </c>
      <c r="E158" s="14" t="s">
        <v>14</v>
      </c>
      <c r="F158" s="4">
        <v>1676.7</v>
      </c>
      <c r="G158" s="4">
        <v>1676.6</v>
      </c>
      <c r="H158" s="11">
        <f t="shared" si="56"/>
        <v>99.994035903858759</v>
      </c>
      <c r="I158" s="18">
        <f t="shared" si="57"/>
        <v>-0.10000000000013642</v>
      </c>
    </row>
    <row r="159" spans="1:9" ht="127.5">
      <c r="A159" s="10" t="s">
        <v>159</v>
      </c>
      <c r="B159" s="14" t="s">
        <v>399</v>
      </c>
      <c r="C159" s="14">
        <v>200</v>
      </c>
      <c r="D159" s="14" t="s">
        <v>6</v>
      </c>
      <c r="E159" s="14" t="s">
        <v>14</v>
      </c>
      <c r="F159" s="4">
        <v>0.1</v>
      </c>
      <c r="G159" s="4">
        <v>0</v>
      </c>
      <c r="H159" s="11">
        <f t="shared" si="56"/>
        <v>0</v>
      </c>
      <c r="I159" s="18">
        <f t="shared" si="57"/>
        <v>-0.1</v>
      </c>
    </row>
    <row r="160" spans="1:9" ht="127.5">
      <c r="A160" s="10" t="s">
        <v>110</v>
      </c>
      <c r="B160" s="14" t="s">
        <v>399</v>
      </c>
      <c r="C160" s="14">
        <v>300</v>
      </c>
      <c r="D160" s="14" t="s">
        <v>6</v>
      </c>
      <c r="E160" s="14" t="s">
        <v>14</v>
      </c>
      <c r="F160" s="4">
        <v>5.7</v>
      </c>
      <c r="G160" s="4">
        <v>0</v>
      </c>
      <c r="H160" s="11">
        <f t="shared" si="56"/>
        <v>0</v>
      </c>
      <c r="I160" s="18">
        <f t="shared" si="57"/>
        <v>-5.7</v>
      </c>
    </row>
    <row r="161" spans="1:9" ht="63.75">
      <c r="A161" s="10" t="s">
        <v>160</v>
      </c>
      <c r="B161" s="14" t="s">
        <v>400</v>
      </c>
      <c r="C161" s="14">
        <v>200</v>
      </c>
      <c r="D161" s="14" t="s">
        <v>6</v>
      </c>
      <c r="E161" s="14" t="s">
        <v>14</v>
      </c>
      <c r="F161" s="4">
        <v>2.2999999999999998</v>
      </c>
      <c r="G161" s="4">
        <v>2.2999999999999998</v>
      </c>
      <c r="H161" s="11">
        <f t="shared" si="56"/>
        <v>100</v>
      </c>
      <c r="I161" s="18">
        <f t="shared" si="57"/>
        <v>0</v>
      </c>
    </row>
    <row r="162" spans="1:9" ht="51">
      <c r="A162" s="10" t="s">
        <v>112</v>
      </c>
      <c r="B162" s="14" t="s">
        <v>400</v>
      </c>
      <c r="C162" s="14">
        <v>300</v>
      </c>
      <c r="D162" s="14" t="s">
        <v>6</v>
      </c>
      <c r="E162" s="14" t="s">
        <v>14</v>
      </c>
      <c r="F162" s="4">
        <v>300.7</v>
      </c>
      <c r="G162" s="4">
        <v>300.7</v>
      </c>
      <c r="H162" s="11">
        <f t="shared" si="56"/>
        <v>100</v>
      </c>
      <c r="I162" s="18">
        <f t="shared" si="57"/>
        <v>0</v>
      </c>
    </row>
    <row r="163" spans="1:9" ht="102">
      <c r="A163" s="10" t="s">
        <v>235</v>
      </c>
      <c r="B163" s="14" t="s">
        <v>401</v>
      </c>
      <c r="C163" s="14">
        <v>200</v>
      </c>
      <c r="D163" s="14" t="s">
        <v>6</v>
      </c>
      <c r="E163" s="14" t="s">
        <v>14</v>
      </c>
      <c r="F163" s="4">
        <v>4</v>
      </c>
      <c r="G163" s="4">
        <v>0.8</v>
      </c>
      <c r="H163" s="11">
        <f t="shared" si="56"/>
        <v>20</v>
      </c>
      <c r="I163" s="18">
        <f t="shared" si="57"/>
        <v>-3.2</v>
      </c>
    </row>
    <row r="164" spans="1:9" ht="89.25">
      <c r="A164" s="10" t="s">
        <v>236</v>
      </c>
      <c r="B164" s="14" t="s">
        <v>401</v>
      </c>
      <c r="C164" s="14">
        <v>300</v>
      </c>
      <c r="D164" s="14" t="s">
        <v>6</v>
      </c>
      <c r="E164" s="14" t="s">
        <v>14</v>
      </c>
      <c r="F164" s="4">
        <v>162</v>
      </c>
      <c r="G164" s="4">
        <v>66.099999999999994</v>
      </c>
      <c r="H164" s="11">
        <f t="shared" si="56"/>
        <v>40.802469135802468</v>
      </c>
      <c r="I164" s="18">
        <f t="shared" si="57"/>
        <v>-95.9</v>
      </c>
    </row>
    <row r="165" spans="1:9" ht="140.25">
      <c r="A165" s="10" t="s">
        <v>166</v>
      </c>
      <c r="B165" s="14" t="s">
        <v>402</v>
      </c>
      <c r="C165" s="14">
        <v>200</v>
      </c>
      <c r="D165" s="14" t="s">
        <v>6</v>
      </c>
      <c r="E165" s="14" t="s">
        <v>14</v>
      </c>
      <c r="F165" s="4">
        <v>0.6</v>
      </c>
      <c r="G165" s="4">
        <v>0.5</v>
      </c>
      <c r="H165" s="11">
        <f t="shared" si="56"/>
        <v>83.333333333333343</v>
      </c>
      <c r="I165" s="18">
        <f t="shared" si="57"/>
        <v>-9.9999999999999978E-2</v>
      </c>
    </row>
    <row r="166" spans="1:9" ht="127.5">
      <c r="A166" s="10" t="s">
        <v>116</v>
      </c>
      <c r="B166" s="14" t="s">
        <v>402</v>
      </c>
      <c r="C166" s="14">
        <v>300</v>
      </c>
      <c r="D166" s="14" t="s">
        <v>6</v>
      </c>
      <c r="E166" s="14" t="s">
        <v>14</v>
      </c>
      <c r="F166" s="4">
        <v>54.4</v>
      </c>
      <c r="G166" s="4">
        <v>53.6</v>
      </c>
      <c r="H166" s="11">
        <f t="shared" si="56"/>
        <v>98.529411764705884</v>
      </c>
      <c r="I166" s="18">
        <f t="shared" si="57"/>
        <v>-0.79999999999999716</v>
      </c>
    </row>
    <row r="167" spans="1:9" ht="63.75">
      <c r="A167" s="10" t="s">
        <v>165</v>
      </c>
      <c r="B167" s="14" t="s">
        <v>403</v>
      </c>
      <c r="C167" s="14">
        <v>200</v>
      </c>
      <c r="D167" s="14" t="s">
        <v>6</v>
      </c>
      <c r="E167" s="14" t="s">
        <v>14</v>
      </c>
      <c r="F167" s="4">
        <v>109</v>
      </c>
      <c r="G167" s="4">
        <v>108.5</v>
      </c>
      <c r="H167" s="11">
        <f t="shared" si="56"/>
        <v>99.541284403669721</v>
      </c>
      <c r="I167" s="18">
        <f t="shared" si="57"/>
        <v>-0.5</v>
      </c>
    </row>
    <row r="168" spans="1:9" ht="51">
      <c r="A168" s="10" t="s">
        <v>115</v>
      </c>
      <c r="B168" s="14" t="s">
        <v>403</v>
      </c>
      <c r="C168" s="14">
        <v>300</v>
      </c>
      <c r="D168" s="14" t="s">
        <v>6</v>
      </c>
      <c r="E168" s="14" t="s">
        <v>14</v>
      </c>
      <c r="F168" s="4">
        <v>9524</v>
      </c>
      <c r="G168" s="4">
        <v>9202.5</v>
      </c>
      <c r="H168" s="11">
        <f t="shared" si="56"/>
        <v>96.624317513649729</v>
      </c>
      <c r="I168" s="18">
        <f t="shared" si="57"/>
        <v>-321.5</v>
      </c>
    </row>
    <row r="169" spans="1:9" ht="51">
      <c r="A169" s="10" t="s">
        <v>164</v>
      </c>
      <c r="B169" s="14" t="s">
        <v>404</v>
      </c>
      <c r="C169" s="14">
        <v>200</v>
      </c>
      <c r="D169" s="14" t="s">
        <v>6</v>
      </c>
      <c r="E169" s="14" t="s">
        <v>14</v>
      </c>
      <c r="F169" s="4">
        <v>3</v>
      </c>
      <c r="G169" s="4">
        <v>1.4</v>
      </c>
      <c r="H169" s="11">
        <f t="shared" si="56"/>
        <v>46.666666666666664</v>
      </c>
      <c r="I169" s="18">
        <f t="shared" si="57"/>
        <v>-1.6</v>
      </c>
    </row>
    <row r="170" spans="1:9" ht="38.25">
      <c r="A170" s="10" t="s">
        <v>114</v>
      </c>
      <c r="B170" s="14" t="s">
        <v>404</v>
      </c>
      <c r="C170" s="14">
        <v>300</v>
      </c>
      <c r="D170" s="14" t="s">
        <v>6</v>
      </c>
      <c r="E170" s="14" t="s">
        <v>14</v>
      </c>
      <c r="F170" s="4">
        <v>118</v>
      </c>
      <c r="G170" s="4">
        <v>76.2</v>
      </c>
      <c r="H170" s="11">
        <f t="shared" si="56"/>
        <v>64.576271186440678</v>
      </c>
      <c r="I170" s="18">
        <f t="shared" si="57"/>
        <v>-41.8</v>
      </c>
    </row>
    <row r="171" spans="1:9" ht="51">
      <c r="A171" s="10" t="s">
        <v>163</v>
      </c>
      <c r="B171" s="14" t="s">
        <v>405</v>
      </c>
      <c r="C171" s="14">
        <v>200</v>
      </c>
      <c r="D171" s="14" t="s">
        <v>6</v>
      </c>
      <c r="E171" s="14" t="s">
        <v>14</v>
      </c>
      <c r="F171" s="4">
        <v>1.3</v>
      </c>
      <c r="G171" s="4">
        <v>1.3</v>
      </c>
      <c r="H171" s="11">
        <f t="shared" si="56"/>
        <v>100</v>
      </c>
      <c r="I171" s="18">
        <f t="shared" si="57"/>
        <v>0</v>
      </c>
    </row>
    <row r="172" spans="1:9" ht="38.25">
      <c r="A172" s="10" t="s">
        <v>113</v>
      </c>
      <c r="B172" s="14" t="s">
        <v>405</v>
      </c>
      <c r="C172" s="14">
        <v>300</v>
      </c>
      <c r="D172" s="14" t="s">
        <v>6</v>
      </c>
      <c r="E172" s="14" t="s">
        <v>14</v>
      </c>
      <c r="F172" s="4">
        <v>129.69999999999999</v>
      </c>
      <c r="G172" s="4">
        <v>129.19999999999999</v>
      </c>
      <c r="H172" s="11">
        <f t="shared" si="56"/>
        <v>99.614494988434856</v>
      </c>
      <c r="I172" s="18">
        <f t="shared" si="57"/>
        <v>-0.5</v>
      </c>
    </row>
    <row r="173" spans="1:9" ht="76.5">
      <c r="A173" s="10" t="s">
        <v>162</v>
      </c>
      <c r="B173" s="14" t="s">
        <v>406</v>
      </c>
      <c r="C173" s="14">
        <v>200</v>
      </c>
      <c r="D173" s="14" t="s">
        <v>6</v>
      </c>
      <c r="E173" s="14" t="s">
        <v>14</v>
      </c>
      <c r="F173" s="4">
        <v>348</v>
      </c>
      <c r="G173" s="4">
        <v>347.4</v>
      </c>
      <c r="H173" s="11">
        <f t="shared" si="56"/>
        <v>99.827586206896541</v>
      </c>
      <c r="I173" s="18">
        <f t="shared" si="57"/>
        <v>-0.60000000000002274</v>
      </c>
    </row>
    <row r="174" spans="1:9" ht="63.75">
      <c r="A174" s="10" t="s">
        <v>118</v>
      </c>
      <c r="B174" s="14" t="s">
        <v>406</v>
      </c>
      <c r="C174" s="14">
        <v>300</v>
      </c>
      <c r="D174" s="14" t="s">
        <v>6</v>
      </c>
      <c r="E174" s="14" t="s">
        <v>14</v>
      </c>
      <c r="F174" s="4">
        <v>22358</v>
      </c>
      <c r="G174" s="4">
        <v>21977.599999999999</v>
      </c>
      <c r="H174" s="11">
        <f t="shared" si="56"/>
        <v>98.298595581000086</v>
      </c>
      <c r="I174" s="18">
        <f t="shared" si="57"/>
        <v>-380.40000000000146</v>
      </c>
    </row>
    <row r="175" spans="1:9" ht="51">
      <c r="A175" s="10" t="s">
        <v>167</v>
      </c>
      <c r="B175" s="14" t="s">
        <v>407</v>
      </c>
      <c r="C175" s="14">
        <v>200</v>
      </c>
      <c r="D175" s="14" t="s">
        <v>6</v>
      </c>
      <c r="E175" s="14" t="s">
        <v>14</v>
      </c>
      <c r="F175" s="4">
        <v>4</v>
      </c>
      <c r="G175" s="4">
        <v>4</v>
      </c>
      <c r="H175" s="11">
        <f t="shared" si="56"/>
        <v>100</v>
      </c>
      <c r="I175" s="18">
        <f t="shared" si="57"/>
        <v>0</v>
      </c>
    </row>
    <row r="176" spans="1:9" ht="38.25">
      <c r="A176" s="10" t="s">
        <v>117</v>
      </c>
      <c r="B176" s="14" t="s">
        <v>407</v>
      </c>
      <c r="C176" s="14">
        <v>300</v>
      </c>
      <c r="D176" s="14" t="s">
        <v>6</v>
      </c>
      <c r="E176" s="14" t="s">
        <v>14</v>
      </c>
      <c r="F176" s="4">
        <v>224</v>
      </c>
      <c r="G176" s="4">
        <v>223.1</v>
      </c>
      <c r="H176" s="11">
        <f t="shared" si="56"/>
        <v>99.598214285714278</v>
      </c>
      <c r="I176" s="18">
        <f t="shared" si="57"/>
        <v>-0.90000000000000568</v>
      </c>
    </row>
    <row r="177" spans="1:9" ht="102">
      <c r="A177" s="10" t="s">
        <v>237</v>
      </c>
      <c r="B177" s="14" t="s">
        <v>408</v>
      </c>
      <c r="C177" s="14">
        <v>300</v>
      </c>
      <c r="D177" s="14" t="s">
        <v>6</v>
      </c>
      <c r="E177" s="14" t="s">
        <v>14</v>
      </c>
      <c r="F177" s="4">
        <v>31</v>
      </c>
      <c r="G177" s="4">
        <v>28.7</v>
      </c>
      <c r="H177" s="11">
        <f t="shared" si="56"/>
        <v>92.58064516129032</v>
      </c>
      <c r="I177" s="18">
        <f t="shared" si="57"/>
        <v>-2.3000000000000007</v>
      </c>
    </row>
    <row r="178" spans="1:9" ht="89.25">
      <c r="A178" s="10" t="s">
        <v>215</v>
      </c>
      <c r="B178" s="14" t="s">
        <v>409</v>
      </c>
      <c r="C178" s="14" t="s">
        <v>27</v>
      </c>
      <c r="D178" s="14" t="s">
        <v>6</v>
      </c>
      <c r="E178" s="14" t="s">
        <v>14</v>
      </c>
      <c r="F178" s="4">
        <v>62.3</v>
      </c>
      <c r="G178" s="4">
        <v>32</v>
      </c>
      <c r="H178" s="11">
        <f t="shared" si="56"/>
        <v>51.364365971107553</v>
      </c>
      <c r="I178" s="18">
        <f t="shared" si="57"/>
        <v>-30.299999999999997</v>
      </c>
    </row>
    <row r="179" spans="1:9" ht="76.5">
      <c r="A179" s="10" t="s">
        <v>214</v>
      </c>
      <c r="B179" s="14" t="s">
        <v>409</v>
      </c>
      <c r="C179" s="14" t="s">
        <v>29</v>
      </c>
      <c r="D179" s="14" t="s">
        <v>6</v>
      </c>
      <c r="E179" s="14" t="s">
        <v>14</v>
      </c>
      <c r="F179" s="4">
        <v>4095.2</v>
      </c>
      <c r="G179" s="4">
        <v>4095.2</v>
      </c>
      <c r="H179" s="11">
        <f t="shared" si="56"/>
        <v>100</v>
      </c>
      <c r="I179" s="18">
        <f t="shared" si="57"/>
        <v>0</v>
      </c>
    </row>
    <row r="180" spans="1:9" ht="114.75">
      <c r="A180" s="10" t="s">
        <v>217</v>
      </c>
      <c r="B180" s="14" t="s">
        <v>410</v>
      </c>
      <c r="C180" s="14" t="s">
        <v>27</v>
      </c>
      <c r="D180" s="14" t="s">
        <v>6</v>
      </c>
      <c r="E180" s="14" t="s">
        <v>14</v>
      </c>
      <c r="F180" s="4">
        <v>66.2</v>
      </c>
      <c r="G180" s="4">
        <v>30.7</v>
      </c>
      <c r="H180" s="11">
        <f t="shared" si="56"/>
        <v>46.374622356495465</v>
      </c>
      <c r="I180" s="18">
        <f t="shared" si="57"/>
        <v>-35.5</v>
      </c>
    </row>
    <row r="181" spans="1:9" ht="102">
      <c r="A181" s="10" t="s">
        <v>216</v>
      </c>
      <c r="B181" s="14" t="s">
        <v>410</v>
      </c>
      <c r="C181" s="14" t="s">
        <v>29</v>
      </c>
      <c r="D181" s="14" t="s">
        <v>6</v>
      </c>
      <c r="E181" s="14" t="s">
        <v>14</v>
      </c>
      <c r="F181" s="4">
        <v>4383.5</v>
      </c>
      <c r="G181" s="4">
        <v>4383.5</v>
      </c>
      <c r="H181" s="11">
        <f t="shared" si="56"/>
        <v>100</v>
      </c>
      <c r="I181" s="18">
        <f t="shared" si="57"/>
        <v>0</v>
      </c>
    </row>
    <row r="182" spans="1:9" ht="27">
      <c r="A182" s="26" t="s">
        <v>561</v>
      </c>
      <c r="B182" s="22" t="s">
        <v>562</v>
      </c>
      <c r="C182" s="22"/>
      <c r="D182" s="22"/>
      <c r="E182" s="14"/>
      <c r="F182" s="5">
        <f>F183</f>
        <v>33608.699999999997</v>
      </c>
      <c r="G182" s="5">
        <f>G183</f>
        <v>32054.3</v>
      </c>
      <c r="H182" s="9">
        <f t="shared" ref="H182:H183" si="70">G182/F182*100</f>
        <v>95.375007066622643</v>
      </c>
      <c r="I182" s="17">
        <f t="shared" ref="I182:I183" si="71">G182-F182</f>
        <v>-1554.3999999999978</v>
      </c>
    </row>
    <row r="183" spans="1:9" ht="38.25">
      <c r="A183" s="21" t="s">
        <v>563</v>
      </c>
      <c r="B183" s="22" t="s">
        <v>564</v>
      </c>
      <c r="C183" s="22"/>
      <c r="D183" s="22"/>
      <c r="E183" s="14"/>
      <c r="F183" s="5">
        <f>SUM(F184:F185)</f>
        <v>33608.699999999997</v>
      </c>
      <c r="G183" s="5">
        <f>SUM(G184:G185)</f>
        <v>32054.3</v>
      </c>
      <c r="H183" s="9">
        <f t="shared" si="70"/>
        <v>95.375007066622643</v>
      </c>
      <c r="I183" s="17">
        <f t="shared" si="71"/>
        <v>-1554.3999999999978</v>
      </c>
    </row>
    <row r="184" spans="1:9" ht="63.75">
      <c r="A184" s="10" t="s">
        <v>91</v>
      </c>
      <c r="B184" s="14" t="s">
        <v>383</v>
      </c>
      <c r="C184" s="14">
        <v>600</v>
      </c>
      <c r="D184" s="14" t="s">
        <v>6</v>
      </c>
      <c r="E184" s="14" t="s">
        <v>13</v>
      </c>
      <c r="F184" s="4">
        <v>33587.699999999997</v>
      </c>
      <c r="G184" s="4">
        <v>32040.1</v>
      </c>
      <c r="H184" s="11">
        <f t="shared" si="56"/>
        <v>95.392360894017756</v>
      </c>
      <c r="I184" s="18">
        <f t="shared" si="57"/>
        <v>-1547.5999999999985</v>
      </c>
    </row>
    <row r="185" spans="1:9" ht="140.25">
      <c r="A185" s="10" t="s">
        <v>45</v>
      </c>
      <c r="B185" s="14" t="s">
        <v>411</v>
      </c>
      <c r="C185" s="14">
        <v>100</v>
      </c>
      <c r="D185" s="14" t="s">
        <v>6</v>
      </c>
      <c r="E185" s="14" t="s">
        <v>14</v>
      </c>
      <c r="F185" s="4">
        <v>21</v>
      </c>
      <c r="G185" s="4">
        <v>14.2</v>
      </c>
      <c r="H185" s="11">
        <f t="shared" si="56"/>
        <v>67.619047619047606</v>
      </c>
      <c r="I185" s="18">
        <f t="shared" si="57"/>
        <v>-6.8000000000000007</v>
      </c>
    </row>
    <row r="186" spans="1:9" ht="40.5">
      <c r="A186" s="25" t="s">
        <v>565</v>
      </c>
      <c r="B186" s="22" t="s">
        <v>566</v>
      </c>
      <c r="C186" s="22"/>
      <c r="D186" s="22"/>
      <c r="E186" s="14"/>
      <c r="F186" s="5">
        <f>F187+F203+F213</f>
        <v>125796.4</v>
      </c>
      <c r="G186" s="5">
        <f>G187+G203+G213</f>
        <v>121303.79999999999</v>
      </c>
      <c r="H186" s="9">
        <f t="shared" ref="H186:H187" si="72">G186/F186*100</f>
        <v>96.428673634539621</v>
      </c>
      <c r="I186" s="17">
        <f t="shared" ref="I186:I187" si="73">G186-F186</f>
        <v>-4492.6000000000058</v>
      </c>
    </row>
    <row r="187" spans="1:9" ht="38.25">
      <c r="A187" s="21" t="s">
        <v>567</v>
      </c>
      <c r="B187" s="22" t="s">
        <v>568</v>
      </c>
      <c r="C187" s="22"/>
      <c r="D187" s="22"/>
      <c r="E187" s="14"/>
      <c r="F187" s="5">
        <f>SUM(F188:F202)</f>
        <v>95056.8</v>
      </c>
      <c r="G187" s="5">
        <f>SUM(G188:G202)</f>
        <v>91349</v>
      </c>
      <c r="H187" s="9">
        <f t="shared" si="72"/>
        <v>96.099384788884109</v>
      </c>
      <c r="I187" s="17">
        <f t="shared" si="73"/>
        <v>-3707.8000000000029</v>
      </c>
    </row>
    <row r="188" spans="1:9" ht="63.75">
      <c r="A188" s="16" t="s">
        <v>238</v>
      </c>
      <c r="B188" s="14" t="s">
        <v>412</v>
      </c>
      <c r="C188" s="14" t="s">
        <v>27</v>
      </c>
      <c r="D188" s="14" t="s">
        <v>6</v>
      </c>
      <c r="E188" s="14" t="s">
        <v>14</v>
      </c>
      <c r="F188" s="4">
        <v>0.8</v>
      </c>
      <c r="G188" s="4">
        <v>0.6</v>
      </c>
      <c r="H188" s="11">
        <f t="shared" si="56"/>
        <v>74.999999999999986</v>
      </c>
      <c r="I188" s="18">
        <f t="shared" si="57"/>
        <v>-0.20000000000000007</v>
      </c>
    </row>
    <row r="189" spans="1:9" ht="51">
      <c r="A189" s="16" t="s">
        <v>239</v>
      </c>
      <c r="B189" s="14" t="s">
        <v>412</v>
      </c>
      <c r="C189" s="14" t="s">
        <v>29</v>
      </c>
      <c r="D189" s="14" t="s">
        <v>6</v>
      </c>
      <c r="E189" s="14" t="s">
        <v>14</v>
      </c>
      <c r="F189" s="4">
        <v>90</v>
      </c>
      <c r="G189" s="4">
        <v>73</v>
      </c>
      <c r="H189" s="11">
        <f t="shared" si="56"/>
        <v>81.111111111111114</v>
      </c>
      <c r="I189" s="18">
        <f t="shared" si="57"/>
        <v>-17</v>
      </c>
    </row>
    <row r="190" spans="1:9" ht="165.75">
      <c r="A190" s="10" t="s">
        <v>168</v>
      </c>
      <c r="B190" s="14" t="s">
        <v>413</v>
      </c>
      <c r="C190" s="14">
        <v>200</v>
      </c>
      <c r="D190" s="14" t="s">
        <v>6</v>
      </c>
      <c r="E190" s="14" t="s">
        <v>14</v>
      </c>
      <c r="F190" s="4">
        <v>4</v>
      </c>
      <c r="G190" s="4">
        <v>2.1</v>
      </c>
      <c r="H190" s="11">
        <f t="shared" si="56"/>
        <v>52.5</v>
      </c>
      <c r="I190" s="18">
        <f t="shared" si="57"/>
        <v>-1.9</v>
      </c>
    </row>
    <row r="191" spans="1:9" ht="153">
      <c r="A191" s="10" t="s">
        <v>119</v>
      </c>
      <c r="B191" s="14" t="s">
        <v>413</v>
      </c>
      <c r="C191" s="14">
        <v>300</v>
      </c>
      <c r="D191" s="14" t="s">
        <v>6</v>
      </c>
      <c r="E191" s="14" t="s">
        <v>14</v>
      </c>
      <c r="F191" s="4">
        <v>11712</v>
      </c>
      <c r="G191" s="4">
        <v>11710</v>
      </c>
      <c r="H191" s="11">
        <f t="shared" si="56"/>
        <v>99.982923497267763</v>
      </c>
      <c r="I191" s="18">
        <f t="shared" si="57"/>
        <v>-2</v>
      </c>
    </row>
    <row r="192" spans="1:9" ht="51">
      <c r="A192" s="10" t="s">
        <v>171</v>
      </c>
      <c r="B192" s="14" t="s">
        <v>414</v>
      </c>
      <c r="C192" s="14">
        <v>200</v>
      </c>
      <c r="D192" s="14" t="s">
        <v>6</v>
      </c>
      <c r="E192" s="14" t="s">
        <v>14</v>
      </c>
      <c r="F192" s="4">
        <v>109</v>
      </c>
      <c r="G192" s="4">
        <v>107.2</v>
      </c>
      <c r="H192" s="11">
        <f t="shared" si="56"/>
        <v>98.348623853211009</v>
      </c>
      <c r="I192" s="18">
        <f t="shared" si="57"/>
        <v>-1.7999999999999972</v>
      </c>
    </row>
    <row r="193" spans="1:9" ht="38.25">
      <c r="A193" s="10" t="s">
        <v>122</v>
      </c>
      <c r="B193" s="14" t="s">
        <v>414</v>
      </c>
      <c r="C193" s="14">
        <v>300</v>
      </c>
      <c r="D193" s="14" t="s">
        <v>6</v>
      </c>
      <c r="E193" s="14" t="s">
        <v>14</v>
      </c>
      <c r="F193" s="4">
        <v>12597</v>
      </c>
      <c r="G193" s="4">
        <v>12290.6</v>
      </c>
      <c r="H193" s="11">
        <f t="shared" si="56"/>
        <v>97.567674843216651</v>
      </c>
      <c r="I193" s="18">
        <f t="shared" si="57"/>
        <v>-306.39999999999964</v>
      </c>
    </row>
    <row r="194" spans="1:9" ht="51">
      <c r="A194" s="10" t="s">
        <v>170</v>
      </c>
      <c r="B194" s="14" t="s">
        <v>415</v>
      </c>
      <c r="C194" s="14">
        <v>200</v>
      </c>
      <c r="D194" s="14" t="s">
        <v>6</v>
      </c>
      <c r="E194" s="14" t="s">
        <v>14</v>
      </c>
      <c r="F194" s="4">
        <v>6.5</v>
      </c>
      <c r="G194" s="4">
        <v>2.1</v>
      </c>
      <c r="H194" s="11">
        <f t="shared" si="56"/>
        <v>32.307692307692307</v>
      </c>
      <c r="I194" s="18">
        <f t="shared" si="57"/>
        <v>-4.4000000000000004</v>
      </c>
    </row>
    <row r="195" spans="1:9" ht="38.25">
      <c r="A195" s="10" t="s">
        <v>121</v>
      </c>
      <c r="B195" s="14" t="s">
        <v>415</v>
      </c>
      <c r="C195" s="14">
        <v>300</v>
      </c>
      <c r="D195" s="14" t="s">
        <v>6</v>
      </c>
      <c r="E195" s="14" t="s">
        <v>14</v>
      </c>
      <c r="F195" s="4">
        <v>318.3</v>
      </c>
      <c r="G195" s="4">
        <v>268.7</v>
      </c>
      <c r="H195" s="11">
        <f t="shared" ref="H195:H290" si="74">G195/F195*100</f>
        <v>84.417216462456793</v>
      </c>
      <c r="I195" s="18">
        <f t="shared" ref="I195:I290" si="75">G195-F195</f>
        <v>-49.600000000000023</v>
      </c>
    </row>
    <row r="196" spans="1:9" ht="63.75">
      <c r="A196" s="10" t="s">
        <v>88</v>
      </c>
      <c r="B196" s="14" t="s">
        <v>415</v>
      </c>
      <c r="C196" s="14">
        <v>600</v>
      </c>
      <c r="D196" s="14" t="s">
        <v>6</v>
      </c>
      <c r="E196" s="14" t="s">
        <v>14</v>
      </c>
      <c r="F196" s="4">
        <v>8576.4</v>
      </c>
      <c r="G196" s="4">
        <v>6713.9</v>
      </c>
      <c r="H196" s="11">
        <f t="shared" si="74"/>
        <v>78.283428944545491</v>
      </c>
      <c r="I196" s="18">
        <f t="shared" si="75"/>
        <v>-1862.5</v>
      </c>
    </row>
    <row r="197" spans="1:9" ht="89.25">
      <c r="A197" s="10" t="s">
        <v>173</v>
      </c>
      <c r="B197" s="14" t="s">
        <v>422</v>
      </c>
      <c r="C197" s="14">
        <v>200</v>
      </c>
      <c r="D197" s="14" t="s">
        <v>6</v>
      </c>
      <c r="E197" s="14" t="s">
        <v>15</v>
      </c>
      <c r="F197" s="4">
        <v>16</v>
      </c>
      <c r="G197" s="4">
        <v>14.7</v>
      </c>
      <c r="H197" s="11">
        <f t="shared" si="74"/>
        <v>91.875</v>
      </c>
      <c r="I197" s="18">
        <f t="shared" si="75"/>
        <v>-1.3000000000000007</v>
      </c>
    </row>
    <row r="198" spans="1:9" ht="76.5">
      <c r="A198" s="10" t="s">
        <v>123</v>
      </c>
      <c r="B198" s="14" t="s">
        <v>422</v>
      </c>
      <c r="C198" s="14">
        <v>300</v>
      </c>
      <c r="D198" s="14" t="s">
        <v>6</v>
      </c>
      <c r="E198" s="14" t="s">
        <v>15</v>
      </c>
      <c r="F198" s="4">
        <v>2653</v>
      </c>
      <c r="G198" s="4">
        <v>1737.9</v>
      </c>
      <c r="H198" s="11">
        <f t="shared" si="74"/>
        <v>65.506973237843951</v>
      </c>
      <c r="I198" s="18">
        <f t="shared" si="75"/>
        <v>-915.09999999999991</v>
      </c>
    </row>
    <row r="199" spans="1:9" ht="63.75">
      <c r="A199" s="10" t="s">
        <v>172</v>
      </c>
      <c r="B199" s="14" t="s">
        <v>423</v>
      </c>
      <c r="C199" s="14">
        <v>200</v>
      </c>
      <c r="D199" s="14" t="s">
        <v>6</v>
      </c>
      <c r="E199" s="14" t="s">
        <v>15</v>
      </c>
      <c r="F199" s="4">
        <v>979.8</v>
      </c>
      <c r="G199" s="4">
        <v>442.9</v>
      </c>
      <c r="H199" s="11">
        <f t="shared" si="74"/>
        <v>45.203102674015106</v>
      </c>
      <c r="I199" s="18">
        <f t="shared" si="75"/>
        <v>-536.9</v>
      </c>
    </row>
    <row r="200" spans="1:9" ht="51">
      <c r="A200" s="10" t="s">
        <v>127</v>
      </c>
      <c r="B200" s="14" t="s">
        <v>423</v>
      </c>
      <c r="C200" s="14">
        <v>300</v>
      </c>
      <c r="D200" s="14" t="s">
        <v>6</v>
      </c>
      <c r="E200" s="14" t="s">
        <v>15</v>
      </c>
      <c r="F200" s="4">
        <v>55295.9</v>
      </c>
      <c r="G200" s="4">
        <v>55290.2</v>
      </c>
      <c r="H200" s="11">
        <f t="shared" si="74"/>
        <v>99.989691821635944</v>
      </c>
      <c r="I200" s="18">
        <f t="shared" si="75"/>
        <v>-5.7000000000043656</v>
      </c>
    </row>
    <row r="201" spans="1:9" ht="89.25">
      <c r="A201" s="10" t="s">
        <v>241</v>
      </c>
      <c r="B201" s="14" t="s">
        <v>424</v>
      </c>
      <c r="C201" s="14" t="s">
        <v>27</v>
      </c>
      <c r="D201" s="14" t="s">
        <v>6</v>
      </c>
      <c r="E201" s="14" t="s">
        <v>15</v>
      </c>
      <c r="F201" s="4">
        <v>39.9</v>
      </c>
      <c r="G201" s="4">
        <v>37</v>
      </c>
      <c r="H201" s="11">
        <f t="shared" si="74"/>
        <v>92.731829573934846</v>
      </c>
      <c r="I201" s="18">
        <f t="shared" si="75"/>
        <v>-2.8999999999999986</v>
      </c>
    </row>
    <row r="202" spans="1:9" ht="76.5">
      <c r="A202" s="10" t="s">
        <v>242</v>
      </c>
      <c r="B202" s="14" t="s">
        <v>424</v>
      </c>
      <c r="C202" s="14" t="s">
        <v>29</v>
      </c>
      <c r="D202" s="14" t="s">
        <v>6</v>
      </c>
      <c r="E202" s="14" t="s">
        <v>15</v>
      </c>
      <c r="F202" s="4">
        <v>2658.2</v>
      </c>
      <c r="G202" s="4">
        <v>2658.1</v>
      </c>
      <c r="H202" s="11">
        <f t="shared" si="74"/>
        <v>99.996238055827263</v>
      </c>
      <c r="I202" s="18">
        <f t="shared" si="75"/>
        <v>-9.9999999999909051E-2</v>
      </c>
    </row>
    <row r="203" spans="1:9" ht="51">
      <c r="A203" s="21" t="s">
        <v>569</v>
      </c>
      <c r="B203" s="22" t="s">
        <v>570</v>
      </c>
      <c r="C203" s="22"/>
      <c r="D203" s="22"/>
      <c r="E203" s="14"/>
      <c r="F203" s="5">
        <f>SUM(F204:F212)</f>
        <v>8369.2000000000007</v>
      </c>
      <c r="G203" s="5">
        <f>SUM(G204:G212)</f>
        <v>7615.2000000000007</v>
      </c>
      <c r="H203" s="9">
        <f t="shared" ref="H203" si="76">G203/F203*100</f>
        <v>90.990775701381253</v>
      </c>
      <c r="I203" s="17">
        <f t="shared" ref="I203" si="77">G203-F203</f>
        <v>-754</v>
      </c>
    </row>
    <row r="204" spans="1:9" ht="63.75">
      <c r="A204" s="10" t="s">
        <v>126</v>
      </c>
      <c r="B204" s="14" t="s">
        <v>425</v>
      </c>
      <c r="C204" s="14">
        <v>300</v>
      </c>
      <c r="D204" s="14" t="s">
        <v>6</v>
      </c>
      <c r="E204" s="14" t="s">
        <v>15</v>
      </c>
      <c r="F204" s="4">
        <v>364.2</v>
      </c>
      <c r="G204" s="4">
        <v>345.3</v>
      </c>
      <c r="H204" s="11">
        <f t="shared" si="74"/>
        <v>94.810543657331152</v>
      </c>
      <c r="I204" s="18">
        <f t="shared" si="75"/>
        <v>-18.899999999999977</v>
      </c>
    </row>
    <row r="205" spans="1:9" ht="140.25">
      <c r="A205" s="10" t="s">
        <v>146</v>
      </c>
      <c r="B205" s="14" t="s">
        <v>426</v>
      </c>
      <c r="C205" s="14">
        <v>200</v>
      </c>
      <c r="D205" s="14" t="s">
        <v>6</v>
      </c>
      <c r="E205" s="14" t="s">
        <v>15</v>
      </c>
      <c r="F205" s="4">
        <v>250</v>
      </c>
      <c r="G205" s="4">
        <v>147.30000000000001</v>
      </c>
      <c r="H205" s="11">
        <f t="shared" si="74"/>
        <v>58.920000000000009</v>
      </c>
      <c r="I205" s="18">
        <f t="shared" si="75"/>
        <v>-102.69999999999999</v>
      </c>
    </row>
    <row r="206" spans="1:9" ht="140.25">
      <c r="A206" s="10" t="s">
        <v>243</v>
      </c>
      <c r="B206" s="14" t="s">
        <v>427</v>
      </c>
      <c r="C206" s="14" t="s">
        <v>27</v>
      </c>
      <c r="D206" s="14" t="s">
        <v>6</v>
      </c>
      <c r="E206" s="14" t="s">
        <v>15</v>
      </c>
      <c r="F206" s="4">
        <v>1</v>
      </c>
      <c r="G206" s="4">
        <v>0.7</v>
      </c>
      <c r="H206" s="11">
        <f t="shared" si="74"/>
        <v>70</v>
      </c>
      <c r="I206" s="18">
        <f t="shared" si="75"/>
        <v>-0.30000000000000004</v>
      </c>
    </row>
    <row r="207" spans="1:9" ht="127.5">
      <c r="A207" s="10" t="s">
        <v>125</v>
      </c>
      <c r="B207" s="14" t="s">
        <v>427</v>
      </c>
      <c r="C207" s="14">
        <v>300</v>
      </c>
      <c r="D207" s="14" t="s">
        <v>6</v>
      </c>
      <c r="E207" s="14" t="s">
        <v>15</v>
      </c>
      <c r="F207" s="4">
        <v>70</v>
      </c>
      <c r="G207" s="4">
        <v>41.5</v>
      </c>
      <c r="H207" s="11">
        <f t="shared" si="74"/>
        <v>59.285714285714285</v>
      </c>
      <c r="I207" s="18">
        <f t="shared" si="75"/>
        <v>-28.5</v>
      </c>
    </row>
    <row r="208" spans="1:9" ht="63.75">
      <c r="A208" s="10" t="s">
        <v>175</v>
      </c>
      <c r="B208" s="14" t="s">
        <v>428</v>
      </c>
      <c r="C208" s="14">
        <v>200</v>
      </c>
      <c r="D208" s="14" t="s">
        <v>6</v>
      </c>
      <c r="E208" s="14" t="s">
        <v>15</v>
      </c>
      <c r="F208" s="4">
        <v>25</v>
      </c>
      <c r="G208" s="4">
        <v>20.100000000000001</v>
      </c>
      <c r="H208" s="11">
        <f t="shared" si="74"/>
        <v>80.400000000000006</v>
      </c>
      <c r="I208" s="18">
        <f t="shared" si="75"/>
        <v>-4.8999999999999986</v>
      </c>
    </row>
    <row r="209" spans="1:9" ht="51">
      <c r="A209" s="10" t="s">
        <v>128</v>
      </c>
      <c r="B209" s="14" t="s">
        <v>428</v>
      </c>
      <c r="C209" s="14">
        <v>300</v>
      </c>
      <c r="D209" s="14" t="s">
        <v>6</v>
      </c>
      <c r="E209" s="14" t="s">
        <v>15</v>
      </c>
      <c r="F209" s="4">
        <v>3055</v>
      </c>
      <c r="G209" s="4">
        <v>2634.7</v>
      </c>
      <c r="H209" s="11">
        <f t="shared" si="74"/>
        <v>86.242225859247128</v>
      </c>
      <c r="I209" s="18">
        <f t="shared" si="75"/>
        <v>-420.30000000000018</v>
      </c>
    </row>
    <row r="210" spans="1:9" ht="51">
      <c r="A210" s="10" t="s">
        <v>244</v>
      </c>
      <c r="B210" s="14" t="s">
        <v>429</v>
      </c>
      <c r="C210" s="14">
        <v>200</v>
      </c>
      <c r="D210" s="14" t="s">
        <v>6</v>
      </c>
      <c r="E210" s="14" t="s">
        <v>15</v>
      </c>
      <c r="F210" s="4">
        <v>28</v>
      </c>
      <c r="G210" s="4">
        <v>27.2</v>
      </c>
      <c r="H210" s="11">
        <f t="shared" si="74"/>
        <v>97.142857142857139</v>
      </c>
      <c r="I210" s="18">
        <f t="shared" si="75"/>
        <v>-0.80000000000000071</v>
      </c>
    </row>
    <row r="211" spans="1:9" ht="38.25">
      <c r="A211" s="10" t="s">
        <v>245</v>
      </c>
      <c r="B211" s="14" t="s">
        <v>429</v>
      </c>
      <c r="C211" s="14">
        <v>300</v>
      </c>
      <c r="D211" s="14" t="s">
        <v>6</v>
      </c>
      <c r="E211" s="14" t="s">
        <v>15</v>
      </c>
      <c r="F211" s="4">
        <v>3433</v>
      </c>
      <c r="G211" s="4">
        <v>3401.8</v>
      </c>
      <c r="H211" s="11">
        <f t="shared" si="74"/>
        <v>99.091173900378678</v>
      </c>
      <c r="I211" s="18">
        <f t="shared" si="75"/>
        <v>-31.199999999999818</v>
      </c>
    </row>
    <row r="212" spans="1:9" ht="63.75">
      <c r="A212" s="10" t="s">
        <v>246</v>
      </c>
      <c r="B212" s="14" t="s">
        <v>430</v>
      </c>
      <c r="C212" s="14">
        <v>300</v>
      </c>
      <c r="D212" s="14" t="s">
        <v>6</v>
      </c>
      <c r="E212" s="14" t="s">
        <v>15</v>
      </c>
      <c r="F212" s="4">
        <v>1143</v>
      </c>
      <c r="G212" s="4">
        <v>996.6</v>
      </c>
      <c r="H212" s="11">
        <f t="shared" si="74"/>
        <v>87.191601049868765</v>
      </c>
      <c r="I212" s="18">
        <f t="shared" si="75"/>
        <v>-146.39999999999998</v>
      </c>
    </row>
    <row r="213" spans="1:9" ht="25.5">
      <c r="A213" s="21" t="s">
        <v>571</v>
      </c>
      <c r="B213" s="22" t="s">
        <v>572</v>
      </c>
      <c r="C213" s="22"/>
      <c r="D213" s="22"/>
      <c r="E213" s="14"/>
      <c r="F213" s="5">
        <f>SUM(F214:F215)</f>
        <v>22370.400000000001</v>
      </c>
      <c r="G213" s="5">
        <f>SUM(G214:G215)</f>
        <v>22339.599999999999</v>
      </c>
      <c r="H213" s="9">
        <f t="shared" ref="H213" si="78">G213/F213*100</f>
        <v>99.862318063154873</v>
      </c>
      <c r="I213" s="17">
        <f t="shared" ref="I213" si="79">G213-F213</f>
        <v>-30.80000000000291</v>
      </c>
    </row>
    <row r="214" spans="1:9" ht="89.25">
      <c r="A214" s="10" t="s">
        <v>174</v>
      </c>
      <c r="B214" s="14" t="s">
        <v>431</v>
      </c>
      <c r="C214" s="14">
        <v>200</v>
      </c>
      <c r="D214" s="14" t="s">
        <v>6</v>
      </c>
      <c r="E214" s="14" t="s">
        <v>15</v>
      </c>
      <c r="F214" s="4">
        <v>181</v>
      </c>
      <c r="G214" s="4">
        <v>179.8</v>
      </c>
      <c r="H214" s="11">
        <f t="shared" si="74"/>
        <v>99.337016574585647</v>
      </c>
      <c r="I214" s="18">
        <f t="shared" si="75"/>
        <v>-1.1999999999999886</v>
      </c>
    </row>
    <row r="215" spans="1:9" ht="76.5">
      <c r="A215" s="10" t="s">
        <v>129</v>
      </c>
      <c r="B215" s="14" t="s">
        <v>431</v>
      </c>
      <c r="C215" s="14">
        <v>300</v>
      </c>
      <c r="D215" s="14" t="s">
        <v>6</v>
      </c>
      <c r="E215" s="14" t="s">
        <v>15</v>
      </c>
      <c r="F215" s="4">
        <v>22189.4</v>
      </c>
      <c r="G215" s="4">
        <v>22159.8</v>
      </c>
      <c r="H215" s="11">
        <f t="shared" si="74"/>
        <v>99.866602972590499</v>
      </c>
      <c r="I215" s="18">
        <f t="shared" si="75"/>
        <v>-29.600000000002183</v>
      </c>
    </row>
    <row r="216" spans="1:9" ht="40.5">
      <c r="A216" s="27" t="s">
        <v>573</v>
      </c>
      <c r="B216" s="22" t="s">
        <v>574</v>
      </c>
      <c r="C216" s="22"/>
      <c r="D216" s="22"/>
      <c r="E216" s="14"/>
      <c r="F216" s="5">
        <f>F217+F220+F223+F226+F228</f>
        <v>7699.1</v>
      </c>
      <c r="G216" s="5">
        <f>G217+G220+G223+G226+G228</f>
        <v>7595.3000000000011</v>
      </c>
      <c r="H216" s="9">
        <f t="shared" ref="H216:H217" si="80">G216/F216*100</f>
        <v>98.651790469015864</v>
      </c>
      <c r="I216" s="17">
        <f t="shared" ref="I216:I217" si="81">G216-F216</f>
        <v>-103.79999999999927</v>
      </c>
    </row>
    <row r="217" spans="1:9" ht="51">
      <c r="A217" s="21" t="s">
        <v>575</v>
      </c>
      <c r="B217" s="22" t="s">
        <v>576</v>
      </c>
      <c r="C217" s="22"/>
      <c r="D217" s="22"/>
      <c r="E217" s="14"/>
      <c r="F217" s="5">
        <f>SUM(F218:F219)</f>
        <v>5924.8</v>
      </c>
      <c r="G217" s="5">
        <f>SUM(G218:G219)</f>
        <v>5921.4000000000005</v>
      </c>
      <c r="H217" s="9">
        <f t="shared" si="80"/>
        <v>99.942614096678369</v>
      </c>
      <c r="I217" s="17">
        <f t="shared" si="81"/>
        <v>-3.3999999999996362</v>
      </c>
    </row>
    <row r="218" spans="1:9" ht="51">
      <c r="A218" s="10" t="s">
        <v>149</v>
      </c>
      <c r="B218" s="14" t="s">
        <v>381</v>
      </c>
      <c r="C218" s="14">
        <v>200</v>
      </c>
      <c r="D218" s="14" t="s">
        <v>6</v>
      </c>
      <c r="E218" s="14" t="s">
        <v>12</v>
      </c>
      <c r="F218" s="4">
        <v>60.8</v>
      </c>
      <c r="G218" s="4">
        <v>58.3</v>
      </c>
      <c r="H218" s="11">
        <f t="shared" si="74"/>
        <v>95.88815789473685</v>
      </c>
      <c r="I218" s="18">
        <f t="shared" si="75"/>
        <v>-2.5</v>
      </c>
    </row>
    <row r="219" spans="1:9" ht="38.25">
      <c r="A219" s="10" t="s">
        <v>101</v>
      </c>
      <c r="B219" s="14" t="s">
        <v>381</v>
      </c>
      <c r="C219" s="14">
        <v>300</v>
      </c>
      <c r="D219" s="14" t="s">
        <v>6</v>
      </c>
      <c r="E219" s="14" t="s">
        <v>12</v>
      </c>
      <c r="F219" s="4">
        <v>5864</v>
      </c>
      <c r="G219" s="4">
        <v>5863.1</v>
      </c>
      <c r="H219" s="11">
        <f t="shared" si="74"/>
        <v>99.984652114597552</v>
      </c>
      <c r="I219" s="18">
        <f t="shared" si="75"/>
        <v>-0.8999999999996362</v>
      </c>
    </row>
    <row r="220" spans="1:9" ht="51">
      <c r="A220" s="21" t="s">
        <v>579</v>
      </c>
      <c r="B220" s="22" t="s">
        <v>580</v>
      </c>
      <c r="C220" s="22"/>
      <c r="D220" s="22"/>
      <c r="E220" s="14"/>
      <c r="F220" s="5">
        <f>SUM(F221:F222)</f>
        <v>439</v>
      </c>
      <c r="G220" s="5">
        <f>SUM(G221:G222)</f>
        <v>424</v>
      </c>
      <c r="H220" s="9">
        <f t="shared" si="74"/>
        <v>96.583143507972665</v>
      </c>
      <c r="I220" s="17">
        <f t="shared" si="75"/>
        <v>-15</v>
      </c>
    </row>
    <row r="221" spans="1:9" ht="38.25">
      <c r="A221" s="10" t="s">
        <v>169</v>
      </c>
      <c r="B221" s="14" t="s">
        <v>416</v>
      </c>
      <c r="C221" s="14">
        <v>200</v>
      </c>
      <c r="D221" s="14" t="s">
        <v>6</v>
      </c>
      <c r="E221" s="14" t="s">
        <v>14</v>
      </c>
      <c r="F221" s="4">
        <v>3</v>
      </c>
      <c r="G221" s="4">
        <v>2.4</v>
      </c>
      <c r="H221" s="11">
        <f t="shared" si="74"/>
        <v>80</v>
      </c>
      <c r="I221" s="18">
        <f t="shared" si="75"/>
        <v>-0.60000000000000009</v>
      </c>
    </row>
    <row r="222" spans="1:9" ht="25.5">
      <c r="A222" s="10" t="s">
        <v>120</v>
      </c>
      <c r="B222" s="14" t="s">
        <v>416</v>
      </c>
      <c r="C222" s="14">
        <v>300</v>
      </c>
      <c r="D222" s="14" t="s">
        <v>6</v>
      </c>
      <c r="E222" s="14" t="s">
        <v>14</v>
      </c>
      <c r="F222" s="4">
        <v>436</v>
      </c>
      <c r="G222" s="4">
        <v>421.6</v>
      </c>
      <c r="H222" s="11">
        <f t="shared" si="74"/>
        <v>96.697247706422019</v>
      </c>
      <c r="I222" s="18">
        <f t="shared" si="75"/>
        <v>-14.399999999999977</v>
      </c>
    </row>
    <row r="223" spans="1:9" ht="51">
      <c r="A223" s="21" t="s">
        <v>577</v>
      </c>
      <c r="B223" s="22" t="s">
        <v>578</v>
      </c>
      <c r="C223" s="22"/>
      <c r="D223" s="22"/>
      <c r="E223" s="14"/>
      <c r="F223" s="5">
        <f>SUM(F224:F225)</f>
        <v>500.9</v>
      </c>
      <c r="G223" s="5">
        <f>SUM(G224:G225)</f>
        <v>497.8</v>
      </c>
      <c r="H223" s="9">
        <f t="shared" si="74"/>
        <v>99.38111399480934</v>
      </c>
      <c r="I223" s="17">
        <f t="shared" si="75"/>
        <v>-3.0999999999999659</v>
      </c>
    </row>
    <row r="224" spans="1:9" ht="51">
      <c r="A224" s="10" t="s">
        <v>149</v>
      </c>
      <c r="B224" s="14" t="s">
        <v>382</v>
      </c>
      <c r="C224" s="14">
        <v>200</v>
      </c>
      <c r="D224" s="14" t="s">
        <v>6</v>
      </c>
      <c r="E224" s="14" t="s">
        <v>12</v>
      </c>
      <c r="F224" s="4">
        <v>7.9</v>
      </c>
      <c r="G224" s="4">
        <v>7.6</v>
      </c>
      <c r="H224" s="11">
        <f t="shared" si="74"/>
        <v>96.202531645569607</v>
      </c>
      <c r="I224" s="18">
        <f t="shared" si="75"/>
        <v>-0.30000000000000071</v>
      </c>
    </row>
    <row r="225" spans="1:9" ht="38.25">
      <c r="A225" s="10" t="s">
        <v>101</v>
      </c>
      <c r="B225" s="14" t="s">
        <v>382</v>
      </c>
      <c r="C225" s="14">
        <v>300</v>
      </c>
      <c r="D225" s="14" t="s">
        <v>6</v>
      </c>
      <c r="E225" s="14" t="s">
        <v>12</v>
      </c>
      <c r="F225" s="4">
        <v>493</v>
      </c>
      <c r="G225" s="4">
        <v>490.2</v>
      </c>
      <c r="H225" s="11">
        <f t="shared" si="74"/>
        <v>99.432048681541588</v>
      </c>
      <c r="I225" s="18">
        <f t="shared" si="75"/>
        <v>-2.8000000000000114</v>
      </c>
    </row>
    <row r="226" spans="1:9" ht="51">
      <c r="A226" s="21" t="s">
        <v>581</v>
      </c>
      <c r="B226" s="22" t="s">
        <v>582</v>
      </c>
      <c r="C226" s="22"/>
      <c r="D226" s="22"/>
      <c r="E226" s="14"/>
      <c r="F226" s="5">
        <f>SUM(F227)</f>
        <v>22</v>
      </c>
      <c r="G226" s="5">
        <f>SUM(G227)</f>
        <v>0</v>
      </c>
      <c r="H226" s="9">
        <f t="shared" ref="H226" si="82">G226/F226*100</f>
        <v>0</v>
      </c>
      <c r="I226" s="17">
        <f t="shared" ref="I226" si="83">G226-F226</f>
        <v>-22</v>
      </c>
    </row>
    <row r="227" spans="1:9" ht="51">
      <c r="A227" s="10" t="s">
        <v>124</v>
      </c>
      <c r="B227" s="14" t="s">
        <v>417</v>
      </c>
      <c r="C227" s="14">
        <v>300</v>
      </c>
      <c r="D227" s="14" t="s">
        <v>6</v>
      </c>
      <c r="E227" s="14" t="s">
        <v>14</v>
      </c>
      <c r="F227" s="4">
        <v>22</v>
      </c>
      <c r="G227" s="4">
        <v>0</v>
      </c>
      <c r="H227" s="11">
        <f t="shared" si="74"/>
        <v>0</v>
      </c>
      <c r="I227" s="18">
        <f t="shared" si="75"/>
        <v>-22</v>
      </c>
    </row>
    <row r="228" spans="1:9" ht="38.25">
      <c r="A228" s="21" t="s">
        <v>583</v>
      </c>
      <c r="B228" s="22" t="s">
        <v>584</v>
      </c>
      <c r="C228" s="22"/>
      <c r="D228" s="22"/>
      <c r="E228" s="14"/>
      <c r="F228" s="5">
        <f>SUM(F229:F233)</f>
        <v>812.40000000000009</v>
      </c>
      <c r="G228" s="5">
        <f>SUM(G229:G233)</f>
        <v>752.1</v>
      </c>
      <c r="H228" s="9">
        <f t="shared" ref="H228" si="84">G228/F228*100</f>
        <v>92.577548005908412</v>
      </c>
      <c r="I228" s="17">
        <f t="shared" ref="I228" si="85">G228-F228</f>
        <v>-60.300000000000068</v>
      </c>
    </row>
    <row r="229" spans="1:9" ht="51">
      <c r="A229" s="10" t="s">
        <v>58</v>
      </c>
      <c r="B229" s="14" t="s">
        <v>435</v>
      </c>
      <c r="C229" s="14" t="s">
        <v>27</v>
      </c>
      <c r="D229" s="14" t="s">
        <v>6</v>
      </c>
      <c r="E229" s="14" t="s">
        <v>24</v>
      </c>
      <c r="F229" s="4">
        <v>50</v>
      </c>
      <c r="G229" s="4">
        <v>50</v>
      </c>
      <c r="H229" s="11">
        <f t="shared" si="74"/>
        <v>100</v>
      </c>
      <c r="I229" s="18">
        <f t="shared" si="75"/>
        <v>0</v>
      </c>
    </row>
    <row r="230" spans="1:9" ht="38.25">
      <c r="A230" s="10" t="s">
        <v>206</v>
      </c>
      <c r="B230" s="14" t="s">
        <v>384</v>
      </c>
      <c r="C230" s="14">
        <v>600</v>
      </c>
      <c r="D230" s="14" t="s">
        <v>6</v>
      </c>
      <c r="E230" s="14" t="s">
        <v>13</v>
      </c>
      <c r="F230" s="4">
        <v>29.2</v>
      </c>
      <c r="G230" s="4">
        <v>29.2</v>
      </c>
      <c r="H230" s="11">
        <f t="shared" si="74"/>
        <v>100</v>
      </c>
      <c r="I230" s="18">
        <f t="shared" si="75"/>
        <v>0</v>
      </c>
    </row>
    <row r="231" spans="1:9" ht="38.25">
      <c r="A231" s="10" t="s">
        <v>56</v>
      </c>
      <c r="B231" s="14" t="s">
        <v>384</v>
      </c>
      <c r="C231" s="14">
        <v>200</v>
      </c>
      <c r="D231" s="14" t="s">
        <v>6</v>
      </c>
      <c r="E231" s="14" t="s">
        <v>14</v>
      </c>
      <c r="F231" s="4">
        <v>691.2</v>
      </c>
      <c r="G231" s="4">
        <v>631</v>
      </c>
      <c r="H231" s="11">
        <f t="shared" si="74"/>
        <v>91.290509259259252</v>
      </c>
      <c r="I231" s="18">
        <f t="shared" si="75"/>
        <v>-60.200000000000045</v>
      </c>
    </row>
    <row r="232" spans="1:9" ht="25.5">
      <c r="A232" s="10" t="s">
        <v>95</v>
      </c>
      <c r="B232" s="14" t="s">
        <v>384</v>
      </c>
      <c r="C232" s="14">
        <v>300</v>
      </c>
      <c r="D232" s="14" t="s">
        <v>6</v>
      </c>
      <c r="E232" s="14" t="s">
        <v>14</v>
      </c>
      <c r="F232" s="4">
        <v>30</v>
      </c>
      <c r="G232" s="4">
        <v>30</v>
      </c>
      <c r="H232" s="11">
        <f t="shared" si="74"/>
        <v>100</v>
      </c>
      <c r="I232" s="18">
        <f t="shared" si="75"/>
        <v>0</v>
      </c>
    </row>
    <row r="233" spans="1:9" ht="38.25">
      <c r="A233" s="10" t="s">
        <v>56</v>
      </c>
      <c r="B233" s="14" t="s">
        <v>384</v>
      </c>
      <c r="C233" s="14">
        <v>200</v>
      </c>
      <c r="D233" s="14" t="s">
        <v>6</v>
      </c>
      <c r="E233" s="14" t="s">
        <v>24</v>
      </c>
      <c r="F233" s="4">
        <v>12</v>
      </c>
      <c r="G233" s="4">
        <v>11.9</v>
      </c>
      <c r="H233" s="11">
        <f t="shared" si="74"/>
        <v>99.166666666666671</v>
      </c>
      <c r="I233" s="18">
        <f t="shared" si="75"/>
        <v>-9.9999999999999645E-2</v>
      </c>
    </row>
    <row r="234" spans="1:9" ht="40.5">
      <c r="A234" s="25" t="s">
        <v>585</v>
      </c>
      <c r="B234" s="22" t="s">
        <v>586</v>
      </c>
      <c r="C234" s="22"/>
      <c r="D234" s="22"/>
      <c r="E234" s="14"/>
      <c r="F234" s="5">
        <f>F235</f>
        <v>593</v>
      </c>
      <c r="G234" s="5">
        <f>G235</f>
        <v>593</v>
      </c>
      <c r="H234" s="9">
        <f t="shared" ref="H234:H235" si="86">G234/F234*100</f>
        <v>100</v>
      </c>
      <c r="I234" s="17">
        <f t="shared" ref="I234:I235" si="87">G234-F234</f>
        <v>0</v>
      </c>
    </row>
    <row r="235" spans="1:9" ht="51">
      <c r="A235" s="21" t="s">
        <v>587</v>
      </c>
      <c r="B235" s="22" t="s">
        <v>588</v>
      </c>
      <c r="C235" s="22"/>
      <c r="D235" s="22"/>
      <c r="E235" s="14"/>
      <c r="F235" s="5">
        <f>SUM(F236)</f>
        <v>593</v>
      </c>
      <c r="G235" s="5">
        <f>SUM(G236)</f>
        <v>593</v>
      </c>
      <c r="H235" s="9">
        <f t="shared" si="86"/>
        <v>100</v>
      </c>
      <c r="I235" s="17">
        <f t="shared" si="87"/>
        <v>0</v>
      </c>
    </row>
    <row r="236" spans="1:9" ht="51">
      <c r="A236" s="10" t="s">
        <v>75</v>
      </c>
      <c r="B236" s="14" t="s">
        <v>436</v>
      </c>
      <c r="C236" s="14">
        <v>600</v>
      </c>
      <c r="D236" s="14" t="s">
        <v>6</v>
      </c>
      <c r="E236" s="14" t="s">
        <v>24</v>
      </c>
      <c r="F236" s="4">
        <v>593</v>
      </c>
      <c r="G236" s="4">
        <v>593</v>
      </c>
      <c r="H236" s="11">
        <f t="shared" si="74"/>
        <v>100</v>
      </c>
      <c r="I236" s="18">
        <f t="shared" si="75"/>
        <v>0</v>
      </c>
    </row>
    <row r="237" spans="1:9" ht="27">
      <c r="A237" s="25" t="s">
        <v>480</v>
      </c>
      <c r="B237" s="22" t="s">
        <v>589</v>
      </c>
      <c r="C237" s="22"/>
      <c r="D237" s="22"/>
      <c r="E237" s="14"/>
      <c r="F237" s="5">
        <f>F238+F241+F245+F248+F250+F252</f>
        <v>15701.5</v>
      </c>
      <c r="G237" s="5">
        <f>G238+G241+G245+G248+G250+G252</f>
        <v>15524.2</v>
      </c>
      <c r="H237" s="9">
        <f t="shared" ref="H237" si="88">G237/F237*100</f>
        <v>98.87080852147885</v>
      </c>
      <c r="I237" s="17">
        <f t="shared" ref="I237" si="89">G237-F237</f>
        <v>-177.29999999999927</v>
      </c>
    </row>
    <row r="238" spans="1:9" ht="38.25">
      <c r="A238" s="21" t="s">
        <v>590</v>
      </c>
      <c r="B238" s="22" t="s">
        <v>591</v>
      </c>
      <c r="C238" s="22"/>
      <c r="D238" s="22"/>
      <c r="E238" s="14"/>
      <c r="F238" s="5">
        <f>SUM(F239:F240)</f>
        <v>8832</v>
      </c>
      <c r="G238" s="5">
        <f>SUM(G239:G240)</f>
        <v>8801</v>
      </c>
      <c r="H238" s="9">
        <f t="shared" ref="H238" si="90">G238/F238*100</f>
        <v>99.649003623188406</v>
      </c>
      <c r="I238" s="17">
        <f t="shared" ref="I238" si="91">G238-F238</f>
        <v>-31</v>
      </c>
    </row>
    <row r="239" spans="1:9" ht="102">
      <c r="A239" s="10" t="s">
        <v>46</v>
      </c>
      <c r="B239" s="14" t="s">
        <v>437</v>
      </c>
      <c r="C239" s="14">
        <v>100</v>
      </c>
      <c r="D239" s="14" t="s">
        <v>6</v>
      </c>
      <c r="E239" s="14" t="s">
        <v>24</v>
      </c>
      <c r="F239" s="4">
        <v>8686</v>
      </c>
      <c r="G239" s="4">
        <v>8656.2000000000007</v>
      </c>
      <c r="H239" s="11">
        <f t="shared" si="74"/>
        <v>99.656919180290132</v>
      </c>
      <c r="I239" s="18">
        <f t="shared" si="75"/>
        <v>-29.799999999999272</v>
      </c>
    </row>
    <row r="240" spans="1:9" ht="51">
      <c r="A240" s="10" t="s">
        <v>177</v>
      </c>
      <c r="B240" s="14" t="s">
        <v>437</v>
      </c>
      <c r="C240" s="14">
        <v>200</v>
      </c>
      <c r="D240" s="14" t="s">
        <v>6</v>
      </c>
      <c r="E240" s="14" t="s">
        <v>24</v>
      </c>
      <c r="F240" s="4">
        <v>146</v>
      </c>
      <c r="G240" s="4">
        <v>144.80000000000001</v>
      </c>
      <c r="H240" s="11">
        <f t="shared" si="74"/>
        <v>99.178082191780831</v>
      </c>
      <c r="I240" s="18">
        <f t="shared" si="75"/>
        <v>-1.1999999999999886</v>
      </c>
    </row>
    <row r="241" spans="1:9" ht="38.25">
      <c r="A241" s="21" t="s">
        <v>563</v>
      </c>
      <c r="B241" s="22" t="s">
        <v>592</v>
      </c>
      <c r="C241" s="22"/>
      <c r="D241" s="22"/>
      <c r="E241" s="14"/>
      <c r="F241" s="5">
        <f>SUM(F242:F244)</f>
        <v>4610.3</v>
      </c>
      <c r="G241" s="5">
        <f>SUM(G242:G244)</f>
        <v>4580.7</v>
      </c>
      <c r="H241" s="9">
        <f t="shared" ref="H241" si="92">G241/F241*100</f>
        <v>99.357959351885981</v>
      </c>
      <c r="I241" s="17">
        <f t="shared" ref="I241" si="93">G241-F241</f>
        <v>-29.600000000000364</v>
      </c>
    </row>
    <row r="242" spans="1:9" ht="114.75">
      <c r="A242" s="10" t="s">
        <v>44</v>
      </c>
      <c r="B242" s="14" t="s">
        <v>385</v>
      </c>
      <c r="C242" s="14">
        <v>100</v>
      </c>
      <c r="D242" s="14" t="s">
        <v>6</v>
      </c>
      <c r="E242" s="14" t="s">
        <v>13</v>
      </c>
      <c r="F242" s="4">
        <v>2759.9</v>
      </c>
      <c r="G242" s="4">
        <v>2759.9</v>
      </c>
      <c r="H242" s="11">
        <f t="shared" si="74"/>
        <v>100</v>
      </c>
      <c r="I242" s="18">
        <f t="shared" si="75"/>
        <v>0</v>
      </c>
    </row>
    <row r="243" spans="1:9" ht="63.75">
      <c r="A243" s="10" t="s">
        <v>151</v>
      </c>
      <c r="B243" s="14" t="s">
        <v>385</v>
      </c>
      <c r="C243" s="14">
        <v>200</v>
      </c>
      <c r="D243" s="14" t="s">
        <v>6</v>
      </c>
      <c r="E243" s="14" t="s">
        <v>13</v>
      </c>
      <c r="F243" s="4">
        <v>1819.9</v>
      </c>
      <c r="G243" s="4">
        <v>1790.3</v>
      </c>
      <c r="H243" s="11">
        <f t="shared" si="74"/>
        <v>98.373537007527872</v>
      </c>
      <c r="I243" s="18">
        <f t="shared" si="75"/>
        <v>-29.600000000000136</v>
      </c>
    </row>
    <row r="244" spans="1:9" ht="51">
      <c r="A244" s="10" t="s">
        <v>67</v>
      </c>
      <c r="B244" s="14" t="s">
        <v>385</v>
      </c>
      <c r="C244" s="14">
        <v>800</v>
      </c>
      <c r="D244" s="14" t="s">
        <v>6</v>
      </c>
      <c r="E244" s="14" t="s">
        <v>13</v>
      </c>
      <c r="F244" s="4">
        <v>30.5</v>
      </c>
      <c r="G244" s="4">
        <v>30.5</v>
      </c>
      <c r="H244" s="11">
        <f t="shared" si="74"/>
        <v>100</v>
      </c>
      <c r="I244" s="18">
        <f t="shared" si="75"/>
        <v>0</v>
      </c>
    </row>
    <row r="245" spans="1:9" ht="63.75">
      <c r="A245" s="21" t="s">
        <v>593</v>
      </c>
      <c r="B245" s="22" t="s">
        <v>594</v>
      </c>
      <c r="C245" s="22"/>
      <c r="D245" s="22"/>
      <c r="E245" s="14"/>
      <c r="F245" s="5">
        <f>SUM(F246:F247)</f>
        <v>781</v>
      </c>
      <c r="G245" s="5">
        <f>SUM(G246:G247)</f>
        <v>671.7</v>
      </c>
      <c r="H245" s="9">
        <f t="shared" ref="H245" si="94">G245/F245*100</f>
        <v>86.005121638924464</v>
      </c>
      <c r="I245" s="17">
        <f t="shared" ref="I245" si="95">G245-F245</f>
        <v>-109.29999999999995</v>
      </c>
    </row>
    <row r="246" spans="1:9" ht="127.5">
      <c r="A246" s="10" t="s">
        <v>47</v>
      </c>
      <c r="B246" s="14" t="s">
        <v>438</v>
      </c>
      <c r="C246" s="14">
        <v>100</v>
      </c>
      <c r="D246" s="14" t="s">
        <v>6</v>
      </c>
      <c r="E246" s="14" t="s">
        <v>24</v>
      </c>
      <c r="F246" s="4">
        <v>777</v>
      </c>
      <c r="G246" s="4">
        <v>667.7</v>
      </c>
      <c r="H246" s="11">
        <f t="shared" si="74"/>
        <v>85.933075933075941</v>
      </c>
      <c r="I246" s="18">
        <f t="shared" si="75"/>
        <v>-109.29999999999995</v>
      </c>
    </row>
    <row r="247" spans="1:9" ht="89.25">
      <c r="A247" s="10" t="s">
        <v>176</v>
      </c>
      <c r="B247" s="14" t="s">
        <v>438</v>
      </c>
      <c r="C247" s="14">
        <v>200</v>
      </c>
      <c r="D247" s="14" t="s">
        <v>6</v>
      </c>
      <c r="E247" s="14" t="s">
        <v>24</v>
      </c>
      <c r="F247" s="4">
        <v>4</v>
      </c>
      <c r="G247" s="4">
        <v>4</v>
      </c>
      <c r="H247" s="11">
        <f t="shared" si="74"/>
        <v>100</v>
      </c>
      <c r="I247" s="18">
        <f t="shared" si="75"/>
        <v>0</v>
      </c>
    </row>
    <row r="248" spans="1:9" ht="38.25">
      <c r="A248" s="21" t="s">
        <v>595</v>
      </c>
      <c r="B248" s="22" t="s">
        <v>596</v>
      </c>
      <c r="C248" s="22"/>
      <c r="D248" s="22"/>
      <c r="E248" s="14"/>
      <c r="F248" s="5">
        <f>SUM(F249)</f>
        <v>448</v>
      </c>
      <c r="G248" s="5">
        <f>SUM(G249)</f>
        <v>441.8</v>
      </c>
      <c r="H248" s="9">
        <f t="shared" ref="H248" si="96">G248/F248*100</f>
        <v>98.616071428571431</v>
      </c>
      <c r="I248" s="17">
        <f t="shared" ref="I248" si="97">G248-F248</f>
        <v>-6.1999999999999886</v>
      </c>
    </row>
    <row r="249" spans="1:9" ht="114.75">
      <c r="A249" s="10" t="s">
        <v>48</v>
      </c>
      <c r="B249" s="14" t="s">
        <v>439</v>
      </c>
      <c r="C249" s="14">
        <v>100</v>
      </c>
      <c r="D249" s="14" t="s">
        <v>6</v>
      </c>
      <c r="E249" s="14" t="s">
        <v>24</v>
      </c>
      <c r="F249" s="4">
        <v>448</v>
      </c>
      <c r="G249" s="4">
        <v>441.8</v>
      </c>
      <c r="H249" s="11">
        <f t="shared" si="74"/>
        <v>98.616071428571431</v>
      </c>
      <c r="I249" s="18">
        <f t="shared" si="75"/>
        <v>-6.1999999999999886</v>
      </c>
    </row>
    <row r="250" spans="1:9" ht="51">
      <c r="A250" s="21" t="s">
        <v>597</v>
      </c>
      <c r="B250" s="22" t="s">
        <v>598</v>
      </c>
      <c r="C250" s="22"/>
      <c r="D250" s="22"/>
      <c r="E250" s="14"/>
      <c r="F250" s="5">
        <f>SUM(F251)</f>
        <v>1029</v>
      </c>
      <c r="G250" s="5">
        <f>SUM(G251)</f>
        <v>1027.8</v>
      </c>
      <c r="H250" s="9">
        <f t="shared" si="74"/>
        <v>99.883381924198247</v>
      </c>
      <c r="I250" s="17">
        <f t="shared" si="75"/>
        <v>-1.2000000000000455</v>
      </c>
    </row>
    <row r="251" spans="1:9" ht="114.75">
      <c r="A251" s="10" t="s">
        <v>49</v>
      </c>
      <c r="B251" s="14" t="s">
        <v>440</v>
      </c>
      <c r="C251" s="14">
        <v>100</v>
      </c>
      <c r="D251" s="14" t="s">
        <v>6</v>
      </c>
      <c r="E251" s="14" t="s">
        <v>24</v>
      </c>
      <c r="F251" s="4">
        <v>1029</v>
      </c>
      <c r="G251" s="4">
        <v>1027.8</v>
      </c>
      <c r="H251" s="11">
        <f t="shared" si="74"/>
        <v>99.883381924198247</v>
      </c>
      <c r="I251" s="18">
        <f t="shared" si="75"/>
        <v>-1.2000000000000455</v>
      </c>
    </row>
    <row r="252" spans="1:9" ht="38.25">
      <c r="A252" s="21" t="s">
        <v>599</v>
      </c>
      <c r="B252" s="22" t="s">
        <v>600</v>
      </c>
      <c r="C252" s="22"/>
      <c r="D252" s="22"/>
      <c r="E252" s="14"/>
      <c r="F252" s="5">
        <f>SUM(F253)</f>
        <v>1.2</v>
      </c>
      <c r="G252" s="5">
        <f>SUM(G253)</f>
        <v>1.2</v>
      </c>
      <c r="H252" s="9">
        <f t="shared" ref="H252" si="98">G252/F252*100</f>
        <v>100</v>
      </c>
      <c r="I252" s="17">
        <f t="shared" ref="I252" si="99">G252-F252</f>
        <v>0</v>
      </c>
    </row>
    <row r="253" spans="1:9" ht="51">
      <c r="A253" s="10" t="s">
        <v>178</v>
      </c>
      <c r="B253" s="14" t="s">
        <v>441</v>
      </c>
      <c r="C253" s="14">
        <v>200</v>
      </c>
      <c r="D253" s="14" t="s">
        <v>6</v>
      </c>
      <c r="E253" s="14" t="s">
        <v>24</v>
      </c>
      <c r="F253" s="4">
        <v>1.2</v>
      </c>
      <c r="G253" s="4">
        <v>1.2</v>
      </c>
      <c r="H253" s="11">
        <f t="shared" si="74"/>
        <v>100</v>
      </c>
      <c r="I253" s="18">
        <f t="shared" si="75"/>
        <v>0</v>
      </c>
    </row>
    <row r="254" spans="1:9" ht="13.5">
      <c r="A254" s="27" t="s">
        <v>601</v>
      </c>
      <c r="B254" s="22" t="s">
        <v>602</v>
      </c>
      <c r="C254" s="22"/>
      <c r="D254" s="22"/>
      <c r="E254" s="14"/>
      <c r="F254" s="5">
        <f>F255</f>
        <v>1269.5999999999999</v>
      </c>
      <c r="G254" s="5">
        <f>G255</f>
        <v>1267.9000000000001</v>
      </c>
      <c r="H254" s="9">
        <f t="shared" ref="H254:H255" si="100">G254/F254*100</f>
        <v>99.866099558916204</v>
      </c>
      <c r="I254" s="17">
        <f t="shared" ref="I254:I255" si="101">G254-F254</f>
        <v>-1.6999999999998181</v>
      </c>
    </row>
    <row r="255" spans="1:9" ht="63.75">
      <c r="A255" s="21" t="s">
        <v>603</v>
      </c>
      <c r="B255" s="22" t="s">
        <v>604</v>
      </c>
      <c r="C255" s="22"/>
      <c r="D255" s="22"/>
      <c r="E255" s="14"/>
      <c r="F255" s="5">
        <f>SUM(F256:F258)</f>
        <v>1269.5999999999999</v>
      </c>
      <c r="G255" s="5">
        <f>SUM(G256:G258)</f>
        <v>1267.9000000000001</v>
      </c>
      <c r="H255" s="9">
        <f t="shared" si="100"/>
        <v>99.866099558916204</v>
      </c>
      <c r="I255" s="17">
        <f t="shared" si="101"/>
        <v>-1.6999999999998181</v>
      </c>
    </row>
    <row r="256" spans="1:9" ht="63.75">
      <c r="A256" s="10" t="s">
        <v>233</v>
      </c>
      <c r="B256" s="14" t="s">
        <v>442</v>
      </c>
      <c r="C256" s="14" t="s">
        <v>198</v>
      </c>
      <c r="D256" s="14" t="s">
        <v>6</v>
      </c>
      <c r="E256" s="14" t="s">
        <v>24</v>
      </c>
      <c r="F256" s="4">
        <v>60.3</v>
      </c>
      <c r="G256" s="4">
        <v>60.2</v>
      </c>
      <c r="H256" s="11">
        <f t="shared" si="74"/>
        <v>99.834162520729691</v>
      </c>
      <c r="I256" s="18">
        <f t="shared" si="75"/>
        <v>-9.9999999999994316E-2</v>
      </c>
    </row>
    <row r="257" spans="1:9" ht="102">
      <c r="A257" s="10" t="s">
        <v>207</v>
      </c>
      <c r="B257" s="14" t="s">
        <v>443</v>
      </c>
      <c r="C257" s="14" t="s">
        <v>198</v>
      </c>
      <c r="D257" s="14" t="s">
        <v>6</v>
      </c>
      <c r="E257" s="14" t="s">
        <v>24</v>
      </c>
      <c r="F257" s="4">
        <v>1206.0999999999999</v>
      </c>
      <c r="G257" s="4">
        <v>1204.5</v>
      </c>
      <c r="H257" s="11">
        <f t="shared" si="74"/>
        <v>99.867341016499466</v>
      </c>
      <c r="I257" s="18">
        <f t="shared" si="75"/>
        <v>-1.5999999999999091</v>
      </c>
    </row>
    <row r="258" spans="1:9" ht="102.75" thickBot="1">
      <c r="A258" s="45" t="s">
        <v>247</v>
      </c>
      <c r="B258" s="46" t="s">
        <v>444</v>
      </c>
      <c r="C258" s="46" t="s">
        <v>198</v>
      </c>
      <c r="D258" s="46" t="s">
        <v>6</v>
      </c>
      <c r="E258" s="46" t="s">
        <v>24</v>
      </c>
      <c r="F258" s="47">
        <v>3.2</v>
      </c>
      <c r="G258" s="47">
        <v>3.2</v>
      </c>
      <c r="H258" s="48">
        <f t="shared" si="74"/>
        <v>100</v>
      </c>
      <c r="I258" s="49">
        <f t="shared" si="75"/>
        <v>0</v>
      </c>
    </row>
    <row r="259" spans="1:9" ht="39" thickBot="1">
      <c r="A259" s="51" t="s">
        <v>605</v>
      </c>
      <c r="B259" s="40" t="s">
        <v>17</v>
      </c>
      <c r="C259" s="40"/>
      <c r="D259" s="40"/>
      <c r="E259" s="52"/>
      <c r="F259" s="42">
        <f>F260+F268+F279+F286</f>
        <v>217015.49999999997</v>
      </c>
      <c r="G259" s="42">
        <f>G260+G268+G279+G286</f>
        <v>214657.99999999997</v>
      </c>
      <c r="H259" s="43">
        <f t="shared" ref="H259:H261" si="102">G259/F259*100</f>
        <v>98.913672064898591</v>
      </c>
      <c r="I259" s="44">
        <f t="shared" ref="I259:I261" si="103">G259-F259</f>
        <v>-2357.5</v>
      </c>
    </row>
    <row r="260" spans="1:9" ht="27">
      <c r="A260" s="55" t="s">
        <v>606</v>
      </c>
      <c r="B260" s="34" t="s">
        <v>607</v>
      </c>
      <c r="C260" s="34"/>
      <c r="D260" s="34"/>
      <c r="E260" s="50"/>
      <c r="F260" s="36">
        <f>F261+F265</f>
        <v>35541.399999999994</v>
      </c>
      <c r="G260" s="36">
        <f>G261+G265</f>
        <v>35346.799999999996</v>
      </c>
      <c r="H260" s="37">
        <f t="shared" si="102"/>
        <v>99.452469514425431</v>
      </c>
      <c r="I260" s="38">
        <f t="shared" si="103"/>
        <v>-194.59999999999854</v>
      </c>
    </row>
    <row r="261" spans="1:9" ht="38.25">
      <c r="A261" s="21" t="s">
        <v>608</v>
      </c>
      <c r="B261" s="22" t="s">
        <v>609</v>
      </c>
      <c r="C261" s="22"/>
      <c r="D261" s="22"/>
      <c r="E261" s="14"/>
      <c r="F261" s="5">
        <f>SUM(F262:F264)</f>
        <v>34669.699999999997</v>
      </c>
      <c r="G261" s="5">
        <f>SUM(G262:G264)</f>
        <v>34475.1</v>
      </c>
      <c r="H261" s="9">
        <f t="shared" si="102"/>
        <v>99.438702959644885</v>
      </c>
      <c r="I261" s="17">
        <f t="shared" si="103"/>
        <v>-194.59999999999854</v>
      </c>
    </row>
    <row r="262" spans="1:9" ht="102">
      <c r="A262" s="10" t="s">
        <v>43</v>
      </c>
      <c r="B262" s="14" t="s">
        <v>366</v>
      </c>
      <c r="C262" s="14">
        <v>100</v>
      </c>
      <c r="D262" s="14" t="s">
        <v>22</v>
      </c>
      <c r="E262" s="14" t="s">
        <v>12</v>
      </c>
      <c r="F262" s="4">
        <v>32539.3</v>
      </c>
      <c r="G262" s="4">
        <v>32450.400000000001</v>
      </c>
      <c r="H262" s="11">
        <f t="shared" si="74"/>
        <v>99.726791910090256</v>
      </c>
      <c r="I262" s="18">
        <f t="shared" si="75"/>
        <v>-88.899999999997817</v>
      </c>
    </row>
    <row r="263" spans="1:9" ht="63.75">
      <c r="A263" s="10" t="s">
        <v>148</v>
      </c>
      <c r="B263" s="14" t="s">
        <v>366</v>
      </c>
      <c r="C263" s="14">
        <v>200</v>
      </c>
      <c r="D263" s="14" t="s">
        <v>22</v>
      </c>
      <c r="E263" s="14" t="s">
        <v>12</v>
      </c>
      <c r="F263" s="4">
        <v>2128.4</v>
      </c>
      <c r="G263" s="4">
        <v>2024.7</v>
      </c>
      <c r="H263" s="11">
        <f t="shared" si="74"/>
        <v>95.12779552715655</v>
      </c>
      <c r="I263" s="18">
        <f t="shared" si="75"/>
        <v>-103.70000000000005</v>
      </c>
    </row>
    <row r="264" spans="1:9" ht="38.25">
      <c r="A264" s="10" t="s">
        <v>66</v>
      </c>
      <c r="B264" s="14" t="s">
        <v>366</v>
      </c>
      <c r="C264" s="14" t="s">
        <v>28</v>
      </c>
      <c r="D264" s="14" t="s">
        <v>22</v>
      </c>
      <c r="E264" s="14" t="s">
        <v>12</v>
      </c>
      <c r="F264" s="4">
        <v>2</v>
      </c>
      <c r="G264" s="4">
        <v>0</v>
      </c>
      <c r="H264" s="11">
        <f t="shared" si="74"/>
        <v>0</v>
      </c>
      <c r="I264" s="18">
        <f t="shared" si="75"/>
        <v>-2</v>
      </c>
    </row>
    <row r="265" spans="1:9" ht="25.5">
      <c r="A265" s="21" t="s">
        <v>610</v>
      </c>
      <c r="B265" s="22" t="s">
        <v>611</v>
      </c>
      <c r="C265" s="22"/>
      <c r="D265" s="22"/>
      <c r="E265" s="14"/>
      <c r="F265" s="5">
        <f>SUM(F266:F267)</f>
        <v>871.7</v>
      </c>
      <c r="G265" s="5">
        <f>SUM(G266:G267)</f>
        <v>871.7</v>
      </c>
      <c r="H265" s="9">
        <f t="shared" si="74"/>
        <v>100</v>
      </c>
      <c r="I265" s="17">
        <f t="shared" si="75"/>
        <v>0</v>
      </c>
    </row>
    <row r="266" spans="1:9" ht="51">
      <c r="A266" s="10" t="s">
        <v>147</v>
      </c>
      <c r="B266" s="14" t="s">
        <v>367</v>
      </c>
      <c r="C266" s="14">
        <v>200</v>
      </c>
      <c r="D266" s="14" t="s">
        <v>22</v>
      </c>
      <c r="E266" s="14" t="s">
        <v>12</v>
      </c>
      <c r="F266" s="4">
        <v>650</v>
      </c>
      <c r="G266" s="4">
        <v>650</v>
      </c>
      <c r="H266" s="11">
        <f t="shared" si="74"/>
        <v>100</v>
      </c>
      <c r="I266" s="18">
        <f t="shared" si="75"/>
        <v>0</v>
      </c>
    </row>
    <row r="267" spans="1:9" ht="153">
      <c r="A267" s="10" t="s">
        <v>234</v>
      </c>
      <c r="B267" s="14" t="s">
        <v>368</v>
      </c>
      <c r="C267" s="14" t="s">
        <v>27</v>
      </c>
      <c r="D267" s="14" t="s">
        <v>22</v>
      </c>
      <c r="E267" s="14" t="s">
        <v>12</v>
      </c>
      <c r="F267" s="4">
        <v>221.7</v>
      </c>
      <c r="G267" s="4">
        <v>221.7</v>
      </c>
      <c r="H267" s="11">
        <f t="shared" si="74"/>
        <v>100</v>
      </c>
      <c r="I267" s="18">
        <f t="shared" si="75"/>
        <v>0</v>
      </c>
    </row>
    <row r="268" spans="1:9" ht="27">
      <c r="A268" s="29" t="s">
        <v>612</v>
      </c>
      <c r="B268" s="22" t="s">
        <v>613</v>
      </c>
      <c r="C268" s="22"/>
      <c r="D268" s="22"/>
      <c r="E268" s="14"/>
      <c r="F268" s="5">
        <f>F269+F274+F277</f>
        <v>141989.9</v>
      </c>
      <c r="G268" s="5">
        <f>G269+G274+G277</f>
        <v>141024.1</v>
      </c>
      <c r="H268" s="9">
        <f t="shared" ref="H268:H269" si="104">G268/F268*100</f>
        <v>99.319810775273467</v>
      </c>
      <c r="I268" s="17">
        <f t="shared" ref="I268:I269" si="105">G268-F268</f>
        <v>-965.79999999998836</v>
      </c>
    </row>
    <row r="269" spans="1:9" ht="38.25">
      <c r="A269" s="21" t="s">
        <v>614</v>
      </c>
      <c r="B269" s="22" t="s">
        <v>615</v>
      </c>
      <c r="C269" s="22"/>
      <c r="D269" s="22"/>
      <c r="E269" s="14"/>
      <c r="F269" s="5">
        <f>SUM(F270:F273)</f>
        <v>93398</v>
      </c>
      <c r="G269" s="5">
        <f>SUM(G270:G273)</f>
        <v>92444.6</v>
      </c>
      <c r="H269" s="9">
        <f t="shared" si="104"/>
        <v>98.979207263538839</v>
      </c>
      <c r="I269" s="17">
        <f t="shared" si="105"/>
        <v>-953.39999999999418</v>
      </c>
    </row>
    <row r="270" spans="1:9" ht="102">
      <c r="A270" s="10" t="s">
        <v>43</v>
      </c>
      <c r="B270" s="14" t="s">
        <v>369</v>
      </c>
      <c r="C270" s="14">
        <v>100</v>
      </c>
      <c r="D270" s="14" t="s">
        <v>22</v>
      </c>
      <c r="E270" s="14" t="s">
        <v>12</v>
      </c>
      <c r="F270" s="4">
        <v>41828</v>
      </c>
      <c r="G270" s="4">
        <v>41701.599999999999</v>
      </c>
      <c r="H270" s="11">
        <f t="shared" si="74"/>
        <v>99.697810079372658</v>
      </c>
      <c r="I270" s="18">
        <f t="shared" si="75"/>
        <v>-126.40000000000146</v>
      </c>
    </row>
    <row r="271" spans="1:9" ht="63.75">
      <c r="A271" s="10" t="s">
        <v>148</v>
      </c>
      <c r="B271" s="14" t="s">
        <v>369</v>
      </c>
      <c r="C271" s="14">
        <v>200</v>
      </c>
      <c r="D271" s="14" t="s">
        <v>22</v>
      </c>
      <c r="E271" s="14" t="s">
        <v>12</v>
      </c>
      <c r="F271" s="4">
        <v>11479.6</v>
      </c>
      <c r="G271" s="4">
        <v>10883.7</v>
      </c>
      <c r="H271" s="11">
        <f t="shared" si="74"/>
        <v>94.809052580229277</v>
      </c>
      <c r="I271" s="18">
        <f t="shared" si="75"/>
        <v>-595.89999999999964</v>
      </c>
    </row>
    <row r="272" spans="1:9" ht="63.75">
      <c r="A272" s="10" t="s">
        <v>90</v>
      </c>
      <c r="B272" s="14" t="s">
        <v>369</v>
      </c>
      <c r="C272" s="14">
        <v>600</v>
      </c>
      <c r="D272" s="14" t="s">
        <v>22</v>
      </c>
      <c r="E272" s="14" t="s">
        <v>12</v>
      </c>
      <c r="F272" s="4">
        <v>40084.400000000001</v>
      </c>
      <c r="G272" s="4">
        <v>39859.300000000003</v>
      </c>
      <c r="H272" s="11">
        <f t="shared" si="74"/>
        <v>99.438434902356036</v>
      </c>
      <c r="I272" s="18">
        <f t="shared" si="75"/>
        <v>-225.09999999999854</v>
      </c>
    </row>
    <row r="273" spans="1:9" ht="38.25">
      <c r="A273" s="10" t="s">
        <v>66</v>
      </c>
      <c r="B273" s="14" t="s">
        <v>369</v>
      </c>
      <c r="C273" s="14">
        <v>800</v>
      </c>
      <c r="D273" s="14" t="s">
        <v>22</v>
      </c>
      <c r="E273" s="14" t="s">
        <v>12</v>
      </c>
      <c r="F273" s="4">
        <v>6</v>
      </c>
      <c r="G273" s="4">
        <v>0</v>
      </c>
      <c r="H273" s="11">
        <f t="shared" si="74"/>
        <v>0</v>
      </c>
      <c r="I273" s="18">
        <f t="shared" si="75"/>
        <v>-6</v>
      </c>
    </row>
    <row r="274" spans="1:9" ht="76.5">
      <c r="A274" s="21" t="s">
        <v>616</v>
      </c>
      <c r="B274" s="22" t="s">
        <v>617</v>
      </c>
      <c r="C274" s="22"/>
      <c r="D274" s="22"/>
      <c r="E274" s="14"/>
      <c r="F274" s="5">
        <f>SUM(F275:F276)</f>
        <v>858</v>
      </c>
      <c r="G274" s="5">
        <f>SUM(G275:G276)</f>
        <v>845.6</v>
      </c>
      <c r="H274" s="9">
        <f t="shared" ref="H274" si="106">G274/F274*100</f>
        <v>98.554778554778551</v>
      </c>
      <c r="I274" s="17">
        <f t="shared" ref="I274" si="107">G274-F274</f>
        <v>-12.399999999999977</v>
      </c>
    </row>
    <row r="275" spans="1:9" ht="38.25">
      <c r="A275" s="10" t="s">
        <v>56</v>
      </c>
      <c r="B275" s="14" t="s">
        <v>370</v>
      </c>
      <c r="C275" s="14">
        <v>200</v>
      </c>
      <c r="D275" s="14" t="s">
        <v>22</v>
      </c>
      <c r="E275" s="14" t="s">
        <v>12</v>
      </c>
      <c r="F275" s="4">
        <v>537.6</v>
      </c>
      <c r="G275" s="4">
        <v>525.20000000000005</v>
      </c>
      <c r="H275" s="11">
        <f t="shared" si="74"/>
        <v>97.69345238095238</v>
      </c>
      <c r="I275" s="18">
        <f t="shared" si="75"/>
        <v>-12.399999999999977</v>
      </c>
    </row>
    <row r="276" spans="1:9" ht="38.25">
      <c r="A276" s="10" t="s">
        <v>89</v>
      </c>
      <c r="B276" s="14" t="s">
        <v>370</v>
      </c>
      <c r="C276" s="14">
        <v>600</v>
      </c>
      <c r="D276" s="14" t="s">
        <v>22</v>
      </c>
      <c r="E276" s="14" t="s">
        <v>12</v>
      </c>
      <c r="F276" s="4">
        <v>320.39999999999998</v>
      </c>
      <c r="G276" s="4">
        <v>320.39999999999998</v>
      </c>
      <c r="H276" s="11">
        <f t="shared" si="74"/>
        <v>100</v>
      </c>
      <c r="I276" s="18">
        <f t="shared" si="75"/>
        <v>0</v>
      </c>
    </row>
    <row r="277" spans="1:9" ht="25.5">
      <c r="A277" s="21" t="s">
        <v>618</v>
      </c>
      <c r="B277" s="22" t="s">
        <v>619</v>
      </c>
      <c r="C277" s="22"/>
      <c r="D277" s="22"/>
      <c r="E277" s="14"/>
      <c r="F277" s="5">
        <f>SUM(F278)</f>
        <v>47733.9</v>
      </c>
      <c r="G277" s="5">
        <f>SUM(G278)</f>
        <v>47733.9</v>
      </c>
      <c r="H277" s="9">
        <f t="shared" ref="H277" si="108">G277/F277*100</f>
        <v>100</v>
      </c>
      <c r="I277" s="17">
        <f t="shared" ref="I277" si="109">G277-F277</f>
        <v>0</v>
      </c>
    </row>
    <row r="278" spans="1:9" ht="38.25">
      <c r="A278" s="10" t="s">
        <v>202</v>
      </c>
      <c r="B278" s="14" t="s">
        <v>371</v>
      </c>
      <c r="C278" s="14" t="s">
        <v>30</v>
      </c>
      <c r="D278" s="14" t="s">
        <v>22</v>
      </c>
      <c r="E278" s="14" t="s">
        <v>12</v>
      </c>
      <c r="F278" s="4">
        <v>47733.9</v>
      </c>
      <c r="G278" s="4">
        <v>47733.9</v>
      </c>
      <c r="H278" s="11">
        <f t="shared" si="74"/>
        <v>100</v>
      </c>
      <c r="I278" s="18">
        <f t="shared" si="75"/>
        <v>0</v>
      </c>
    </row>
    <row r="279" spans="1:9" ht="27">
      <c r="A279" s="29" t="s">
        <v>620</v>
      </c>
      <c r="B279" s="22" t="s">
        <v>621</v>
      </c>
      <c r="C279" s="22"/>
      <c r="D279" s="22"/>
      <c r="E279" s="14"/>
      <c r="F279" s="5">
        <f>F280+F283</f>
        <v>11969.400000000001</v>
      </c>
      <c r="G279" s="5">
        <f>G280+G283</f>
        <v>11416.8</v>
      </c>
      <c r="H279" s="9">
        <f t="shared" ref="H279:H280" si="110">G279/F279*100</f>
        <v>95.383227229435036</v>
      </c>
      <c r="I279" s="17">
        <f t="shared" ref="I279:I280" si="111">G279-F279</f>
        <v>-552.60000000000218</v>
      </c>
    </row>
    <row r="280" spans="1:9" ht="38.25">
      <c r="A280" s="21" t="s">
        <v>608</v>
      </c>
      <c r="B280" s="22" t="s">
        <v>622</v>
      </c>
      <c r="C280" s="22"/>
      <c r="D280" s="22"/>
      <c r="E280" s="14"/>
      <c r="F280" s="5">
        <f>SUM(F281:F282)</f>
        <v>8793.1</v>
      </c>
      <c r="G280" s="5">
        <f>SUM(G281:G282)</f>
        <v>8240.6</v>
      </c>
      <c r="H280" s="9">
        <f t="shared" si="110"/>
        <v>93.716664202613416</v>
      </c>
      <c r="I280" s="17">
        <f t="shared" si="111"/>
        <v>-552.5</v>
      </c>
    </row>
    <row r="281" spans="1:9" ht="63.75">
      <c r="A281" s="10" t="s">
        <v>80</v>
      </c>
      <c r="B281" s="14" t="s">
        <v>372</v>
      </c>
      <c r="C281" s="14">
        <v>600</v>
      </c>
      <c r="D281" s="14" t="s">
        <v>22</v>
      </c>
      <c r="E281" s="14" t="s">
        <v>12</v>
      </c>
      <c r="F281" s="4">
        <v>8532.6</v>
      </c>
      <c r="G281" s="4">
        <v>8154.2</v>
      </c>
      <c r="H281" s="11">
        <f t="shared" si="74"/>
        <v>95.56524388814664</v>
      </c>
      <c r="I281" s="18">
        <f t="shared" si="75"/>
        <v>-378.40000000000055</v>
      </c>
    </row>
    <row r="282" spans="1:9" ht="89.25">
      <c r="A282" s="10" t="s">
        <v>197</v>
      </c>
      <c r="B282" s="14" t="s">
        <v>373</v>
      </c>
      <c r="C282" s="14" t="s">
        <v>198</v>
      </c>
      <c r="D282" s="14" t="s">
        <v>22</v>
      </c>
      <c r="E282" s="14" t="s">
        <v>12</v>
      </c>
      <c r="F282" s="4">
        <v>260.5</v>
      </c>
      <c r="G282" s="4">
        <v>86.4</v>
      </c>
      <c r="H282" s="11">
        <f t="shared" si="74"/>
        <v>33.166986564299428</v>
      </c>
      <c r="I282" s="18">
        <f t="shared" si="75"/>
        <v>-174.1</v>
      </c>
    </row>
    <row r="283" spans="1:9" ht="63.75">
      <c r="A283" s="21" t="s">
        <v>623</v>
      </c>
      <c r="B283" s="22" t="s">
        <v>624</v>
      </c>
      <c r="C283" s="22"/>
      <c r="D283" s="22"/>
      <c r="E283" s="14"/>
      <c r="F283" s="5">
        <f>SUM(F284:F285)</f>
        <v>3176.3</v>
      </c>
      <c r="G283" s="5">
        <f>SUM(G284:G285)</f>
        <v>3176.2</v>
      </c>
      <c r="H283" s="9">
        <f t="shared" si="74"/>
        <v>99.996851682775542</v>
      </c>
      <c r="I283" s="17">
        <f t="shared" si="75"/>
        <v>-0.1000000000003638</v>
      </c>
    </row>
    <row r="284" spans="1:9" ht="51">
      <c r="A284" s="10" t="s">
        <v>53</v>
      </c>
      <c r="B284" s="14" t="s">
        <v>374</v>
      </c>
      <c r="C284" s="14">
        <v>200</v>
      </c>
      <c r="D284" s="14" t="s">
        <v>22</v>
      </c>
      <c r="E284" s="14" t="s">
        <v>15</v>
      </c>
      <c r="F284" s="4">
        <v>136</v>
      </c>
      <c r="G284" s="4">
        <v>136</v>
      </c>
      <c r="H284" s="11">
        <f t="shared" si="74"/>
        <v>100</v>
      </c>
      <c r="I284" s="18">
        <f t="shared" si="75"/>
        <v>0</v>
      </c>
    </row>
    <row r="285" spans="1:9" ht="51">
      <c r="A285" s="10" t="s">
        <v>71</v>
      </c>
      <c r="B285" s="14" t="s">
        <v>375</v>
      </c>
      <c r="C285" s="14">
        <v>500</v>
      </c>
      <c r="D285" s="14" t="s">
        <v>22</v>
      </c>
      <c r="E285" s="14" t="s">
        <v>15</v>
      </c>
      <c r="F285" s="4">
        <v>3040.3</v>
      </c>
      <c r="G285" s="4">
        <v>3040.2</v>
      </c>
      <c r="H285" s="11">
        <f t="shared" si="74"/>
        <v>99.996710850902858</v>
      </c>
      <c r="I285" s="18">
        <f t="shared" si="75"/>
        <v>-0.1000000000003638</v>
      </c>
    </row>
    <row r="286" spans="1:9" ht="27">
      <c r="A286" s="29" t="s">
        <v>484</v>
      </c>
      <c r="B286" s="22" t="s">
        <v>625</v>
      </c>
      <c r="C286" s="22"/>
      <c r="D286" s="22"/>
      <c r="E286" s="14"/>
      <c r="F286" s="5">
        <f>F287+F295</f>
        <v>27514.799999999999</v>
      </c>
      <c r="G286" s="5">
        <f>G287+G295</f>
        <v>26870.3</v>
      </c>
      <c r="H286" s="9">
        <f t="shared" ref="H286:H287" si="112">G286/F286*100</f>
        <v>97.657624260398038</v>
      </c>
      <c r="I286" s="17">
        <f t="shared" ref="I286:I287" si="113">G286-F286</f>
        <v>-644.5</v>
      </c>
    </row>
    <row r="287" spans="1:9" ht="38.25">
      <c r="A287" s="21" t="s">
        <v>482</v>
      </c>
      <c r="B287" s="22" t="s">
        <v>626</v>
      </c>
      <c r="C287" s="22"/>
      <c r="D287" s="22"/>
      <c r="E287" s="14"/>
      <c r="F287" s="5">
        <f>SUM(F288:F294)</f>
        <v>27464.799999999999</v>
      </c>
      <c r="G287" s="5">
        <f>SUM(G288:G294)</f>
        <v>26836.7</v>
      </c>
      <c r="H287" s="9">
        <f t="shared" si="112"/>
        <v>97.713072733098372</v>
      </c>
      <c r="I287" s="17">
        <f t="shared" si="113"/>
        <v>-628.09999999999854</v>
      </c>
    </row>
    <row r="288" spans="1:9" ht="102">
      <c r="A288" s="10" t="s">
        <v>43</v>
      </c>
      <c r="B288" s="14" t="s">
        <v>376</v>
      </c>
      <c r="C288" s="14">
        <v>100</v>
      </c>
      <c r="D288" s="14" t="s">
        <v>22</v>
      </c>
      <c r="E288" s="14" t="s">
        <v>15</v>
      </c>
      <c r="F288" s="4">
        <v>21376</v>
      </c>
      <c r="G288" s="4">
        <v>21111.8</v>
      </c>
      <c r="H288" s="11">
        <f t="shared" si="74"/>
        <v>98.764034431137731</v>
      </c>
      <c r="I288" s="18">
        <f t="shared" si="75"/>
        <v>-264.20000000000073</v>
      </c>
    </row>
    <row r="289" spans="1:9" ht="63.75">
      <c r="A289" s="10" t="s">
        <v>148</v>
      </c>
      <c r="B289" s="14" t="s">
        <v>376</v>
      </c>
      <c r="C289" s="14">
        <v>200</v>
      </c>
      <c r="D289" s="14" t="s">
        <v>22</v>
      </c>
      <c r="E289" s="14" t="s">
        <v>15</v>
      </c>
      <c r="F289" s="4">
        <v>1559</v>
      </c>
      <c r="G289" s="4">
        <v>1539.9</v>
      </c>
      <c r="H289" s="11">
        <f t="shared" si="74"/>
        <v>98.774855676715845</v>
      </c>
      <c r="I289" s="18">
        <f t="shared" si="75"/>
        <v>-19.099999999999909</v>
      </c>
    </row>
    <row r="290" spans="1:9" ht="38.25">
      <c r="A290" s="10" t="s">
        <v>66</v>
      </c>
      <c r="B290" s="14" t="s">
        <v>376</v>
      </c>
      <c r="C290" s="14" t="s">
        <v>28</v>
      </c>
      <c r="D290" s="14" t="s">
        <v>22</v>
      </c>
      <c r="E290" s="14" t="s">
        <v>15</v>
      </c>
      <c r="F290" s="4">
        <v>4</v>
      </c>
      <c r="G290" s="4">
        <v>0</v>
      </c>
      <c r="H290" s="11">
        <f t="shared" si="74"/>
        <v>0</v>
      </c>
      <c r="I290" s="18">
        <f t="shared" si="75"/>
        <v>-4</v>
      </c>
    </row>
    <row r="291" spans="1:9" ht="127.5">
      <c r="A291" s="10" t="s">
        <v>218</v>
      </c>
      <c r="B291" s="14" t="s">
        <v>377</v>
      </c>
      <c r="C291" s="14" t="s">
        <v>26</v>
      </c>
      <c r="D291" s="14" t="s">
        <v>22</v>
      </c>
      <c r="E291" s="14" t="s">
        <v>15</v>
      </c>
      <c r="F291" s="4">
        <v>622.1</v>
      </c>
      <c r="G291" s="4">
        <v>547.20000000000005</v>
      </c>
      <c r="H291" s="11">
        <f t="shared" ref="H291:H413" si="114">G291/F291*100</f>
        <v>87.960135026523062</v>
      </c>
      <c r="I291" s="18">
        <f t="shared" ref="I291:I413" si="115">G291-F291</f>
        <v>-74.899999999999977</v>
      </c>
    </row>
    <row r="292" spans="1:9" ht="102">
      <c r="A292" s="10" t="s">
        <v>33</v>
      </c>
      <c r="B292" s="14" t="s">
        <v>378</v>
      </c>
      <c r="C292" s="14">
        <v>100</v>
      </c>
      <c r="D292" s="14" t="s">
        <v>22</v>
      </c>
      <c r="E292" s="14" t="s">
        <v>15</v>
      </c>
      <c r="F292" s="4">
        <v>3588.2</v>
      </c>
      <c r="G292" s="4">
        <v>3343.2</v>
      </c>
      <c r="H292" s="11">
        <f t="shared" si="114"/>
        <v>93.172063987514633</v>
      </c>
      <c r="I292" s="18">
        <f t="shared" si="115"/>
        <v>-245</v>
      </c>
    </row>
    <row r="293" spans="1:9" ht="51">
      <c r="A293" s="10" t="s">
        <v>51</v>
      </c>
      <c r="B293" s="14" t="s">
        <v>378</v>
      </c>
      <c r="C293" s="14">
        <v>200</v>
      </c>
      <c r="D293" s="14" t="s">
        <v>22</v>
      </c>
      <c r="E293" s="14" t="s">
        <v>15</v>
      </c>
      <c r="F293" s="4">
        <v>309.89999999999998</v>
      </c>
      <c r="G293" s="4">
        <v>291</v>
      </c>
      <c r="H293" s="11">
        <f t="shared" si="114"/>
        <v>93.90125847047436</v>
      </c>
      <c r="I293" s="18">
        <f t="shared" si="115"/>
        <v>-18.899999999999977</v>
      </c>
    </row>
    <row r="294" spans="1:9" ht="38.25">
      <c r="A294" s="10" t="s">
        <v>61</v>
      </c>
      <c r="B294" s="14" t="s">
        <v>378</v>
      </c>
      <c r="C294" s="14">
        <v>800</v>
      </c>
      <c r="D294" s="14" t="s">
        <v>22</v>
      </c>
      <c r="E294" s="14" t="s">
        <v>15</v>
      </c>
      <c r="F294" s="4">
        <v>5.6</v>
      </c>
      <c r="G294" s="4">
        <v>3.6</v>
      </c>
      <c r="H294" s="11">
        <f t="shared" si="114"/>
        <v>64.285714285714292</v>
      </c>
      <c r="I294" s="18">
        <f t="shared" si="115"/>
        <v>-1.9999999999999996</v>
      </c>
    </row>
    <row r="295" spans="1:9" ht="38.25">
      <c r="A295" s="21" t="s">
        <v>627</v>
      </c>
      <c r="B295" s="22" t="s">
        <v>628</v>
      </c>
      <c r="C295" s="22"/>
      <c r="D295" s="22"/>
      <c r="E295" s="14"/>
      <c r="F295" s="5">
        <f>SUM(F296)</f>
        <v>50</v>
      </c>
      <c r="G295" s="5">
        <f>SUM(G296)</f>
        <v>33.6</v>
      </c>
      <c r="H295" s="9">
        <f t="shared" ref="H295" si="116">G295/F295*100</f>
        <v>67.2</v>
      </c>
      <c r="I295" s="17">
        <f t="shared" ref="I295" si="117">G295-F295</f>
        <v>-16.399999999999999</v>
      </c>
    </row>
    <row r="296" spans="1:9" ht="153.75" thickBot="1">
      <c r="A296" s="45" t="s">
        <v>240</v>
      </c>
      <c r="B296" s="46" t="s">
        <v>418</v>
      </c>
      <c r="C296" s="46">
        <v>100</v>
      </c>
      <c r="D296" s="46" t="s">
        <v>6</v>
      </c>
      <c r="E296" s="46" t="s">
        <v>14</v>
      </c>
      <c r="F296" s="47">
        <v>50</v>
      </c>
      <c r="G296" s="47">
        <v>33.6</v>
      </c>
      <c r="H296" s="48">
        <f t="shared" si="114"/>
        <v>67.2</v>
      </c>
      <c r="I296" s="49">
        <f t="shared" si="115"/>
        <v>-16.399999999999999</v>
      </c>
    </row>
    <row r="297" spans="1:9" ht="51.75" thickBot="1">
      <c r="A297" s="51" t="s">
        <v>629</v>
      </c>
      <c r="B297" s="40" t="s">
        <v>24</v>
      </c>
      <c r="C297" s="40"/>
      <c r="D297" s="40"/>
      <c r="E297" s="52"/>
      <c r="F297" s="42">
        <f>F298+F305+F316+F324</f>
        <v>44224.599999999991</v>
      </c>
      <c r="G297" s="42">
        <f>G298+G305+G316+G324</f>
        <v>43031.8</v>
      </c>
      <c r="H297" s="43">
        <f t="shared" ref="H297:H299" si="118">G297/F297*100</f>
        <v>97.302858590015546</v>
      </c>
      <c r="I297" s="44">
        <f t="shared" ref="I297:I299" si="119">G297-F297</f>
        <v>-1192.7999999999884</v>
      </c>
    </row>
    <row r="298" spans="1:9" ht="27">
      <c r="A298" s="55" t="s">
        <v>630</v>
      </c>
      <c r="B298" s="34" t="s">
        <v>631</v>
      </c>
      <c r="C298" s="34"/>
      <c r="D298" s="34"/>
      <c r="E298" s="50"/>
      <c r="F298" s="36">
        <f>F299+F303</f>
        <v>20573.399999999998</v>
      </c>
      <c r="G298" s="36">
        <f>G299+G303</f>
        <v>19863.000000000004</v>
      </c>
      <c r="H298" s="37">
        <f t="shared" si="118"/>
        <v>96.546997579398663</v>
      </c>
      <c r="I298" s="38">
        <f t="shared" si="119"/>
        <v>-710.39999999999418</v>
      </c>
    </row>
    <row r="299" spans="1:9" ht="38.25">
      <c r="A299" s="21" t="s">
        <v>608</v>
      </c>
      <c r="B299" s="22" t="s">
        <v>632</v>
      </c>
      <c r="C299" s="22"/>
      <c r="D299" s="22"/>
      <c r="E299" s="14"/>
      <c r="F299" s="5">
        <f>SUM(F300:F302)</f>
        <v>20188.399999999998</v>
      </c>
      <c r="G299" s="5">
        <f>SUM(G300:G302)</f>
        <v>19478.100000000002</v>
      </c>
      <c r="H299" s="9">
        <f t="shared" si="118"/>
        <v>96.481642923659152</v>
      </c>
      <c r="I299" s="17">
        <f t="shared" si="119"/>
        <v>-710.29999999999563</v>
      </c>
    </row>
    <row r="300" spans="1:9" ht="63.75">
      <c r="A300" s="10" t="s">
        <v>90</v>
      </c>
      <c r="B300" s="14" t="s">
        <v>446</v>
      </c>
      <c r="C300" s="14">
        <v>600</v>
      </c>
      <c r="D300" s="14" t="s">
        <v>7</v>
      </c>
      <c r="E300" s="14" t="s">
        <v>13</v>
      </c>
      <c r="F300" s="4">
        <v>17539.599999999999</v>
      </c>
      <c r="G300" s="4">
        <v>16835.3</v>
      </c>
      <c r="H300" s="11">
        <f t="shared" si="114"/>
        <v>95.984515040251779</v>
      </c>
      <c r="I300" s="18">
        <f t="shared" si="115"/>
        <v>-704.29999999999927</v>
      </c>
    </row>
    <row r="301" spans="1:9" ht="89.25">
      <c r="A301" s="10" t="s">
        <v>197</v>
      </c>
      <c r="B301" s="14" t="s">
        <v>447</v>
      </c>
      <c r="C301" s="14" t="s">
        <v>198</v>
      </c>
      <c r="D301" s="14" t="s">
        <v>7</v>
      </c>
      <c r="E301" s="14" t="s">
        <v>13</v>
      </c>
      <c r="F301" s="4">
        <v>425.8</v>
      </c>
      <c r="G301" s="4">
        <v>419.9</v>
      </c>
      <c r="H301" s="11">
        <f t="shared" si="114"/>
        <v>98.614372945044622</v>
      </c>
      <c r="I301" s="18">
        <f t="shared" si="115"/>
        <v>-5.9000000000000341</v>
      </c>
    </row>
    <row r="302" spans="1:9" ht="76.5">
      <c r="A302" s="10" t="s">
        <v>208</v>
      </c>
      <c r="B302" s="14" t="s">
        <v>448</v>
      </c>
      <c r="C302" s="14" t="s">
        <v>198</v>
      </c>
      <c r="D302" s="14" t="s">
        <v>7</v>
      </c>
      <c r="E302" s="14" t="s">
        <v>13</v>
      </c>
      <c r="F302" s="4">
        <v>2223</v>
      </c>
      <c r="G302" s="4">
        <v>2222.9</v>
      </c>
      <c r="H302" s="11">
        <f t="shared" si="114"/>
        <v>99.995501574448937</v>
      </c>
      <c r="I302" s="18">
        <f t="shared" si="115"/>
        <v>-9.9999999999909051E-2</v>
      </c>
    </row>
    <row r="303" spans="1:9" ht="38.25">
      <c r="A303" s="21" t="s">
        <v>633</v>
      </c>
      <c r="B303" s="22" t="s">
        <v>634</v>
      </c>
      <c r="C303" s="22"/>
      <c r="D303" s="22"/>
      <c r="E303" s="14"/>
      <c r="F303" s="5">
        <f>SUM(F304)</f>
        <v>385</v>
      </c>
      <c r="G303" s="5">
        <f>SUM(G304)</f>
        <v>384.9</v>
      </c>
      <c r="H303" s="9">
        <f t="shared" ref="H303" si="120">G303/F303*100</f>
        <v>99.974025974025977</v>
      </c>
      <c r="I303" s="17">
        <f t="shared" ref="I303" si="121">G303-F303</f>
        <v>-0.10000000000002274</v>
      </c>
    </row>
    <row r="304" spans="1:9" ht="38.25">
      <c r="A304" s="10" t="s">
        <v>89</v>
      </c>
      <c r="B304" s="14" t="s">
        <v>449</v>
      </c>
      <c r="C304" s="14">
        <v>600</v>
      </c>
      <c r="D304" s="14" t="s">
        <v>7</v>
      </c>
      <c r="E304" s="14" t="s">
        <v>13</v>
      </c>
      <c r="F304" s="4">
        <v>385</v>
      </c>
      <c r="G304" s="4">
        <v>384.9</v>
      </c>
      <c r="H304" s="11">
        <f t="shared" si="114"/>
        <v>99.974025974025977</v>
      </c>
      <c r="I304" s="18">
        <f t="shared" si="115"/>
        <v>-0.10000000000002274</v>
      </c>
    </row>
    <row r="305" spans="1:9" ht="27">
      <c r="A305" s="30" t="s">
        <v>635</v>
      </c>
      <c r="B305" s="22" t="s">
        <v>636</v>
      </c>
      <c r="C305" s="22"/>
      <c r="D305" s="22"/>
      <c r="E305" s="14"/>
      <c r="F305" s="5">
        <f>F306+F309+F314</f>
        <v>4522.5999999999995</v>
      </c>
      <c r="G305" s="5">
        <f>G306+G309+G314</f>
        <v>4317.7</v>
      </c>
      <c r="H305" s="9">
        <f t="shared" si="114"/>
        <v>95.469420244991838</v>
      </c>
      <c r="I305" s="17">
        <f t="shared" si="115"/>
        <v>-204.89999999999964</v>
      </c>
    </row>
    <row r="306" spans="1:9" ht="63.75">
      <c r="A306" s="21" t="s">
        <v>637</v>
      </c>
      <c r="B306" s="22" t="s">
        <v>638</v>
      </c>
      <c r="C306" s="22"/>
      <c r="D306" s="22"/>
      <c r="E306" s="14"/>
      <c r="F306" s="5">
        <f>SUM(F307:F308)</f>
        <v>286.39999999999998</v>
      </c>
      <c r="G306" s="5">
        <f>SUM(G307:G308)</f>
        <v>286.39999999999998</v>
      </c>
      <c r="H306" s="9">
        <f t="shared" si="114"/>
        <v>100</v>
      </c>
      <c r="I306" s="17">
        <f t="shared" si="115"/>
        <v>0</v>
      </c>
    </row>
    <row r="307" spans="1:9" ht="51">
      <c r="A307" s="10" t="s">
        <v>58</v>
      </c>
      <c r="B307" s="14" t="s">
        <v>355</v>
      </c>
      <c r="C307" s="14" t="s">
        <v>27</v>
      </c>
      <c r="D307" s="14" t="s">
        <v>25</v>
      </c>
      <c r="E307" s="14" t="s">
        <v>25</v>
      </c>
      <c r="F307" s="4">
        <v>106.4</v>
      </c>
      <c r="G307" s="4">
        <v>106.4</v>
      </c>
      <c r="H307" s="11">
        <f t="shared" si="114"/>
        <v>100</v>
      </c>
      <c r="I307" s="18">
        <f t="shared" si="115"/>
        <v>0</v>
      </c>
    </row>
    <row r="308" spans="1:9" ht="38.25">
      <c r="A308" s="10" t="s">
        <v>56</v>
      </c>
      <c r="B308" s="14" t="s">
        <v>356</v>
      </c>
      <c r="C308" s="14">
        <v>200</v>
      </c>
      <c r="D308" s="14" t="s">
        <v>25</v>
      </c>
      <c r="E308" s="14" t="s">
        <v>25</v>
      </c>
      <c r="F308" s="4">
        <v>180</v>
      </c>
      <c r="G308" s="4">
        <v>180</v>
      </c>
      <c r="H308" s="11">
        <f t="shared" si="114"/>
        <v>100</v>
      </c>
      <c r="I308" s="18">
        <f t="shared" si="115"/>
        <v>0</v>
      </c>
    </row>
    <row r="309" spans="1:9" ht="63.75">
      <c r="A309" s="21" t="s">
        <v>639</v>
      </c>
      <c r="B309" s="22" t="s">
        <v>640</v>
      </c>
      <c r="C309" s="22"/>
      <c r="D309" s="22"/>
      <c r="E309" s="14"/>
      <c r="F309" s="5">
        <f>SUM(F310:F313)</f>
        <v>3886.2</v>
      </c>
      <c r="G309" s="5">
        <f>SUM(G310:G313)</f>
        <v>3681.2999999999997</v>
      </c>
      <c r="H309" s="9">
        <f t="shared" ref="H309" si="122">G309/F309*100</f>
        <v>94.727497298131851</v>
      </c>
      <c r="I309" s="17">
        <f t="shared" ref="I309" si="123">G309-F309</f>
        <v>-204.90000000000009</v>
      </c>
    </row>
    <row r="310" spans="1:9" ht="102">
      <c r="A310" s="10" t="s">
        <v>43</v>
      </c>
      <c r="B310" s="14" t="s">
        <v>357</v>
      </c>
      <c r="C310" s="14">
        <v>100</v>
      </c>
      <c r="D310" s="14" t="s">
        <v>25</v>
      </c>
      <c r="E310" s="14" t="s">
        <v>25</v>
      </c>
      <c r="F310" s="4">
        <v>2519.6999999999998</v>
      </c>
      <c r="G310" s="4">
        <v>2409.1</v>
      </c>
      <c r="H310" s="11">
        <f t="shared" si="114"/>
        <v>95.610588562130417</v>
      </c>
      <c r="I310" s="18">
        <f t="shared" si="115"/>
        <v>-110.59999999999991</v>
      </c>
    </row>
    <row r="311" spans="1:9" ht="63.75">
      <c r="A311" s="10" t="s">
        <v>148</v>
      </c>
      <c r="B311" s="14" t="s">
        <v>357</v>
      </c>
      <c r="C311" s="14">
        <v>200</v>
      </c>
      <c r="D311" s="14" t="s">
        <v>25</v>
      </c>
      <c r="E311" s="14" t="s">
        <v>25</v>
      </c>
      <c r="F311" s="4">
        <v>866.5</v>
      </c>
      <c r="G311" s="4">
        <v>778.8</v>
      </c>
      <c r="H311" s="11">
        <f t="shared" si="114"/>
        <v>89.878822850548175</v>
      </c>
      <c r="I311" s="18">
        <f t="shared" si="115"/>
        <v>-87.700000000000045</v>
      </c>
    </row>
    <row r="312" spans="1:9" ht="38.25">
      <c r="A312" s="10" t="s">
        <v>56</v>
      </c>
      <c r="B312" s="14" t="s">
        <v>358</v>
      </c>
      <c r="C312" s="14">
        <v>200</v>
      </c>
      <c r="D312" s="14" t="s">
        <v>25</v>
      </c>
      <c r="E312" s="14" t="s">
        <v>25</v>
      </c>
      <c r="F312" s="4">
        <v>416</v>
      </c>
      <c r="G312" s="4">
        <v>409.5</v>
      </c>
      <c r="H312" s="11">
        <f t="shared" si="114"/>
        <v>98.4375</v>
      </c>
      <c r="I312" s="18">
        <f t="shared" si="115"/>
        <v>-6.5</v>
      </c>
    </row>
    <row r="313" spans="1:9" ht="127.5">
      <c r="A313" s="10" t="s">
        <v>218</v>
      </c>
      <c r="B313" s="14" t="s">
        <v>359</v>
      </c>
      <c r="C313" s="14" t="s">
        <v>26</v>
      </c>
      <c r="D313" s="14" t="s">
        <v>25</v>
      </c>
      <c r="E313" s="14" t="s">
        <v>25</v>
      </c>
      <c r="F313" s="4">
        <v>84</v>
      </c>
      <c r="G313" s="4">
        <v>83.9</v>
      </c>
      <c r="H313" s="11">
        <f t="shared" si="114"/>
        <v>99.880952380952394</v>
      </c>
      <c r="I313" s="18">
        <f t="shared" si="115"/>
        <v>-9.9999999999994316E-2</v>
      </c>
    </row>
    <row r="314" spans="1:9" ht="38.25">
      <c r="A314" s="21" t="s">
        <v>641</v>
      </c>
      <c r="B314" s="22" t="s">
        <v>642</v>
      </c>
      <c r="C314" s="22"/>
      <c r="D314" s="22"/>
      <c r="E314" s="14"/>
      <c r="F314" s="5">
        <f>SUM(F315)</f>
        <v>350</v>
      </c>
      <c r="G314" s="5">
        <f>SUM(G315)</f>
        <v>350</v>
      </c>
      <c r="H314" s="9">
        <f t="shared" si="114"/>
        <v>100</v>
      </c>
      <c r="I314" s="17">
        <f t="shared" si="115"/>
        <v>0</v>
      </c>
    </row>
    <row r="315" spans="1:9" ht="25.5">
      <c r="A315" s="10" t="s">
        <v>94</v>
      </c>
      <c r="B315" s="14" t="s">
        <v>360</v>
      </c>
      <c r="C315" s="14">
        <v>300</v>
      </c>
      <c r="D315" s="14" t="s">
        <v>25</v>
      </c>
      <c r="E315" s="14" t="s">
        <v>25</v>
      </c>
      <c r="F315" s="4">
        <v>350</v>
      </c>
      <c r="G315" s="4">
        <v>350</v>
      </c>
      <c r="H315" s="11">
        <f t="shared" si="114"/>
        <v>100</v>
      </c>
      <c r="I315" s="18">
        <f t="shared" si="115"/>
        <v>0</v>
      </c>
    </row>
    <row r="316" spans="1:9" ht="27">
      <c r="A316" s="20" t="s">
        <v>643</v>
      </c>
      <c r="B316" s="22" t="s">
        <v>644</v>
      </c>
      <c r="C316" s="22"/>
      <c r="D316" s="22"/>
      <c r="E316" s="14"/>
      <c r="F316" s="5">
        <f>F317+F321</f>
        <v>6703</v>
      </c>
      <c r="G316" s="5">
        <f>G317+G321</f>
        <v>6633.1</v>
      </c>
      <c r="H316" s="9">
        <f t="shared" ref="H316:H317" si="124">G316/F316*100</f>
        <v>98.957183350738475</v>
      </c>
      <c r="I316" s="17">
        <f t="shared" ref="I316:I317" si="125">G316-F316</f>
        <v>-69.899999999999636</v>
      </c>
    </row>
    <row r="317" spans="1:9" ht="38.25">
      <c r="A317" s="21" t="s">
        <v>482</v>
      </c>
      <c r="B317" s="22" t="s">
        <v>645</v>
      </c>
      <c r="C317" s="22"/>
      <c r="D317" s="22"/>
      <c r="E317" s="14"/>
      <c r="F317" s="5">
        <f>SUM(F318:F320)</f>
        <v>4230.6000000000004</v>
      </c>
      <c r="G317" s="5">
        <f>SUM(G318:G320)</f>
        <v>4165.6000000000004</v>
      </c>
      <c r="H317" s="9">
        <f t="shared" si="124"/>
        <v>98.46357490663263</v>
      </c>
      <c r="I317" s="17">
        <f t="shared" si="125"/>
        <v>-65</v>
      </c>
    </row>
    <row r="318" spans="1:9" ht="102">
      <c r="A318" s="10" t="s">
        <v>33</v>
      </c>
      <c r="B318" s="14" t="s">
        <v>456</v>
      </c>
      <c r="C318" s="14">
        <v>100</v>
      </c>
      <c r="D318" s="14" t="s">
        <v>7</v>
      </c>
      <c r="E318" s="14" t="s">
        <v>17</v>
      </c>
      <c r="F318" s="4">
        <v>3824.5</v>
      </c>
      <c r="G318" s="4">
        <v>3769.1</v>
      </c>
      <c r="H318" s="11">
        <f t="shared" si="114"/>
        <v>98.551444633285385</v>
      </c>
      <c r="I318" s="18">
        <f t="shared" si="115"/>
        <v>-55.400000000000091</v>
      </c>
    </row>
    <row r="319" spans="1:9" ht="51">
      <c r="A319" s="10" t="s">
        <v>51</v>
      </c>
      <c r="B319" s="14" t="s">
        <v>456</v>
      </c>
      <c r="C319" s="14">
        <v>200</v>
      </c>
      <c r="D319" s="14" t="s">
        <v>7</v>
      </c>
      <c r="E319" s="14" t="s">
        <v>17</v>
      </c>
      <c r="F319" s="4">
        <v>403.6</v>
      </c>
      <c r="G319" s="4">
        <v>394.5</v>
      </c>
      <c r="H319" s="11">
        <f t="shared" si="114"/>
        <v>97.745292368681859</v>
      </c>
      <c r="I319" s="18">
        <f t="shared" si="115"/>
        <v>-9.1000000000000227</v>
      </c>
    </row>
    <row r="320" spans="1:9" ht="38.25">
      <c r="A320" s="10" t="s">
        <v>61</v>
      </c>
      <c r="B320" s="14" t="s">
        <v>456</v>
      </c>
      <c r="C320" s="14">
        <v>800</v>
      </c>
      <c r="D320" s="14" t="s">
        <v>7</v>
      </c>
      <c r="E320" s="14" t="s">
        <v>17</v>
      </c>
      <c r="F320" s="4">
        <v>2.5</v>
      </c>
      <c r="G320" s="4">
        <v>2</v>
      </c>
      <c r="H320" s="11">
        <f t="shared" si="114"/>
        <v>80</v>
      </c>
      <c r="I320" s="18">
        <f t="shared" si="115"/>
        <v>-0.5</v>
      </c>
    </row>
    <row r="321" spans="1:9" ht="38.25">
      <c r="A321" s="21" t="s">
        <v>608</v>
      </c>
      <c r="B321" s="22" t="s">
        <v>646</v>
      </c>
      <c r="C321" s="22"/>
      <c r="D321" s="22"/>
      <c r="E321" s="14"/>
      <c r="F321" s="5">
        <f>SUM(F322:F323)</f>
        <v>2472.4</v>
      </c>
      <c r="G321" s="5">
        <f>SUM(G322:G323)</f>
        <v>2467.5</v>
      </c>
      <c r="H321" s="9">
        <f t="shared" si="114"/>
        <v>99.801812004530007</v>
      </c>
      <c r="I321" s="17">
        <f t="shared" si="115"/>
        <v>-4.9000000000000909</v>
      </c>
    </row>
    <row r="322" spans="1:9" ht="102">
      <c r="A322" s="10" t="s">
        <v>35</v>
      </c>
      <c r="B322" s="14" t="s">
        <v>457</v>
      </c>
      <c r="C322" s="14">
        <v>100</v>
      </c>
      <c r="D322" s="14" t="s">
        <v>7</v>
      </c>
      <c r="E322" s="14" t="s">
        <v>17</v>
      </c>
      <c r="F322" s="4">
        <v>2077.1</v>
      </c>
      <c r="G322" s="4">
        <v>2072.6</v>
      </c>
      <c r="H322" s="11">
        <f t="shared" si="114"/>
        <v>99.783351788551343</v>
      </c>
      <c r="I322" s="18">
        <f t="shared" si="115"/>
        <v>-4.5</v>
      </c>
    </row>
    <row r="323" spans="1:9" ht="63.75">
      <c r="A323" s="10" t="s">
        <v>57</v>
      </c>
      <c r="B323" s="14" t="s">
        <v>457</v>
      </c>
      <c r="C323" s="14">
        <v>200</v>
      </c>
      <c r="D323" s="14" t="s">
        <v>7</v>
      </c>
      <c r="E323" s="14" t="s">
        <v>17</v>
      </c>
      <c r="F323" s="4">
        <v>395.3</v>
      </c>
      <c r="G323" s="4">
        <v>394.9</v>
      </c>
      <c r="H323" s="11">
        <f t="shared" si="114"/>
        <v>99.898811029597766</v>
      </c>
      <c r="I323" s="18">
        <f t="shared" si="115"/>
        <v>-0.40000000000003411</v>
      </c>
    </row>
    <row r="324" spans="1:9" ht="54">
      <c r="A324" s="28" t="s">
        <v>647</v>
      </c>
      <c r="B324" s="22" t="s">
        <v>648</v>
      </c>
      <c r="C324" s="22"/>
      <c r="D324" s="22"/>
      <c r="E324" s="14"/>
      <c r="F324" s="5">
        <f>F325+F331</f>
        <v>12425.599999999999</v>
      </c>
      <c r="G324" s="5">
        <f>G325+G331</f>
        <v>12218</v>
      </c>
      <c r="H324" s="9">
        <f t="shared" ref="H324:H325" si="126">G324/F324*100</f>
        <v>98.329255730105601</v>
      </c>
      <c r="I324" s="17">
        <f t="shared" ref="I324:I325" si="127">G324-F324</f>
        <v>-207.59999999999854</v>
      </c>
    </row>
    <row r="325" spans="1:9" ht="38.25">
      <c r="A325" s="21" t="s">
        <v>608</v>
      </c>
      <c r="B325" s="22" t="s">
        <v>649</v>
      </c>
      <c r="C325" s="22"/>
      <c r="D325" s="22"/>
      <c r="E325" s="14"/>
      <c r="F325" s="5">
        <f>SUM(F326:F330)</f>
        <v>11970.699999999999</v>
      </c>
      <c r="G325" s="5">
        <f>SUM(G326:G330)</f>
        <v>11763.3</v>
      </c>
      <c r="H325" s="9">
        <f t="shared" si="126"/>
        <v>98.267436323690347</v>
      </c>
      <c r="I325" s="17">
        <f t="shared" si="127"/>
        <v>-207.39999999999964</v>
      </c>
    </row>
    <row r="326" spans="1:9" ht="63.75">
      <c r="A326" s="10" t="s">
        <v>80</v>
      </c>
      <c r="B326" s="14" t="s">
        <v>450</v>
      </c>
      <c r="C326" s="14">
        <v>600</v>
      </c>
      <c r="D326" s="14" t="s">
        <v>7</v>
      </c>
      <c r="E326" s="14" t="s">
        <v>13</v>
      </c>
      <c r="F326" s="4">
        <v>10087.799999999999</v>
      </c>
      <c r="G326" s="4">
        <v>9882.9</v>
      </c>
      <c r="H326" s="11">
        <f t="shared" si="114"/>
        <v>97.968833640635225</v>
      </c>
      <c r="I326" s="18">
        <f t="shared" si="115"/>
        <v>-204.89999999999964</v>
      </c>
    </row>
    <row r="327" spans="1:9" ht="63.75">
      <c r="A327" s="10" t="s">
        <v>233</v>
      </c>
      <c r="B327" s="14" t="s">
        <v>451</v>
      </c>
      <c r="C327" s="14" t="s">
        <v>198</v>
      </c>
      <c r="D327" s="14" t="s">
        <v>7</v>
      </c>
      <c r="E327" s="14" t="s">
        <v>13</v>
      </c>
      <c r="F327" s="4">
        <v>80</v>
      </c>
      <c r="G327" s="4">
        <v>79.900000000000006</v>
      </c>
      <c r="H327" s="11">
        <f t="shared" si="114"/>
        <v>99.875</v>
      </c>
      <c r="I327" s="18">
        <f t="shared" si="115"/>
        <v>-9.9999999999994316E-2</v>
      </c>
    </row>
    <row r="328" spans="1:9" ht="51">
      <c r="A328" s="10" t="s">
        <v>53</v>
      </c>
      <c r="B328" s="14" t="s">
        <v>452</v>
      </c>
      <c r="C328" s="14" t="s">
        <v>27</v>
      </c>
      <c r="D328" s="14" t="s">
        <v>7</v>
      </c>
      <c r="E328" s="14" t="s">
        <v>13</v>
      </c>
      <c r="F328" s="4">
        <v>48</v>
      </c>
      <c r="G328" s="4">
        <v>48</v>
      </c>
      <c r="H328" s="11">
        <f t="shared" si="114"/>
        <v>100</v>
      </c>
      <c r="I328" s="18">
        <f t="shared" si="115"/>
        <v>0</v>
      </c>
    </row>
    <row r="329" spans="1:9" ht="89.25">
      <c r="A329" s="10" t="s">
        <v>197</v>
      </c>
      <c r="B329" s="14" t="s">
        <v>453</v>
      </c>
      <c r="C329" s="14" t="s">
        <v>198</v>
      </c>
      <c r="D329" s="14" t="s">
        <v>7</v>
      </c>
      <c r="E329" s="14" t="s">
        <v>13</v>
      </c>
      <c r="F329" s="4">
        <v>108.5</v>
      </c>
      <c r="G329" s="4">
        <v>106.1</v>
      </c>
      <c r="H329" s="11">
        <f t="shared" si="114"/>
        <v>97.788018433179715</v>
      </c>
      <c r="I329" s="18">
        <f t="shared" si="115"/>
        <v>-2.4000000000000057</v>
      </c>
    </row>
    <row r="330" spans="1:9" ht="76.5">
      <c r="A330" s="10" t="s">
        <v>248</v>
      </c>
      <c r="B330" s="14" t="s">
        <v>454</v>
      </c>
      <c r="C330" s="14" t="s">
        <v>198</v>
      </c>
      <c r="D330" s="14" t="s">
        <v>7</v>
      </c>
      <c r="E330" s="14" t="s">
        <v>13</v>
      </c>
      <c r="F330" s="4">
        <v>1646.4</v>
      </c>
      <c r="G330" s="4">
        <v>1646.4</v>
      </c>
      <c r="H330" s="11">
        <f t="shared" si="114"/>
        <v>100</v>
      </c>
      <c r="I330" s="18">
        <f t="shared" si="115"/>
        <v>0</v>
      </c>
    </row>
    <row r="331" spans="1:9" ht="25.5">
      <c r="A331" s="21" t="s">
        <v>650</v>
      </c>
      <c r="B331" s="22" t="s">
        <v>651</v>
      </c>
      <c r="C331" s="22"/>
      <c r="D331" s="22"/>
      <c r="E331" s="14"/>
      <c r="F331" s="5">
        <f>SUM(F332)</f>
        <v>454.9</v>
      </c>
      <c r="G331" s="5">
        <f>SUM(G332)</f>
        <v>454.7</v>
      </c>
      <c r="H331" s="9">
        <f t="shared" si="114"/>
        <v>99.956034293251264</v>
      </c>
      <c r="I331" s="17">
        <f t="shared" si="115"/>
        <v>-0.19999999999998863</v>
      </c>
    </row>
    <row r="332" spans="1:9" ht="39" thickBot="1">
      <c r="A332" s="45" t="s">
        <v>89</v>
      </c>
      <c r="B332" s="46" t="s">
        <v>455</v>
      </c>
      <c r="C332" s="46">
        <v>600</v>
      </c>
      <c r="D332" s="46" t="s">
        <v>7</v>
      </c>
      <c r="E332" s="46" t="s">
        <v>13</v>
      </c>
      <c r="F332" s="47">
        <v>454.9</v>
      </c>
      <c r="G332" s="47">
        <v>454.7</v>
      </c>
      <c r="H332" s="48">
        <f t="shared" si="114"/>
        <v>99.956034293251264</v>
      </c>
      <c r="I332" s="49">
        <f t="shared" si="115"/>
        <v>-0.19999999999998863</v>
      </c>
    </row>
    <row r="333" spans="1:9" ht="77.25" thickBot="1">
      <c r="A333" s="54" t="s">
        <v>656</v>
      </c>
      <c r="B333" s="40" t="s">
        <v>25</v>
      </c>
      <c r="C333" s="40"/>
      <c r="D333" s="40"/>
      <c r="E333" s="52"/>
      <c r="F333" s="42">
        <f>F334+F343</f>
        <v>10273.9</v>
      </c>
      <c r="G333" s="42">
        <f>G334+G343</f>
        <v>10064.799999999999</v>
      </c>
      <c r="H333" s="43">
        <f t="shared" ref="H333:H335" si="128">G333/F333*100</f>
        <v>97.964745617535698</v>
      </c>
      <c r="I333" s="44">
        <f t="shared" ref="I333:I335" si="129">G333-F333</f>
        <v>-209.10000000000036</v>
      </c>
    </row>
    <row r="334" spans="1:9" ht="27">
      <c r="A334" s="53" t="s">
        <v>652</v>
      </c>
      <c r="B334" s="34" t="s">
        <v>653</v>
      </c>
      <c r="C334" s="34"/>
      <c r="D334" s="34"/>
      <c r="E334" s="50"/>
      <c r="F334" s="36">
        <f>F335+F337+F339+F341</f>
        <v>8773.9</v>
      </c>
      <c r="G334" s="36">
        <f>G335+G337+G339+G341</f>
        <v>8564.7999999999993</v>
      </c>
      <c r="H334" s="37">
        <f t="shared" si="128"/>
        <v>97.616795267782848</v>
      </c>
      <c r="I334" s="38">
        <f t="shared" si="129"/>
        <v>-209.10000000000036</v>
      </c>
    </row>
    <row r="335" spans="1:9" ht="63.75">
      <c r="A335" s="21" t="s">
        <v>654</v>
      </c>
      <c r="B335" s="22" t="s">
        <v>655</v>
      </c>
      <c r="C335" s="22"/>
      <c r="D335" s="22"/>
      <c r="E335" s="14"/>
      <c r="F335" s="5">
        <f>SUM(F336)</f>
        <v>507</v>
      </c>
      <c r="G335" s="5">
        <f>SUM(G336)</f>
        <v>507</v>
      </c>
      <c r="H335" s="9">
        <f t="shared" si="128"/>
        <v>100</v>
      </c>
      <c r="I335" s="17">
        <f t="shared" si="129"/>
        <v>0</v>
      </c>
    </row>
    <row r="336" spans="1:9" ht="89.25">
      <c r="A336" s="10" t="s">
        <v>131</v>
      </c>
      <c r="B336" s="14" t="s">
        <v>298</v>
      </c>
      <c r="C336" s="14" t="s">
        <v>27</v>
      </c>
      <c r="D336" s="14" t="s">
        <v>15</v>
      </c>
      <c r="E336" s="14" t="s">
        <v>6</v>
      </c>
      <c r="F336" s="4">
        <v>507</v>
      </c>
      <c r="G336" s="4">
        <v>507</v>
      </c>
      <c r="H336" s="11">
        <f t="shared" si="114"/>
        <v>100</v>
      </c>
      <c r="I336" s="18">
        <f t="shared" si="115"/>
        <v>0</v>
      </c>
    </row>
    <row r="337" spans="1:9" ht="63.75">
      <c r="A337" s="21" t="s">
        <v>657</v>
      </c>
      <c r="B337" s="22" t="s">
        <v>658</v>
      </c>
      <c r="C337" s="22"/>
      <c r="D337" s="22"/>
      <c r="E337" s="14"/>
      <c r="F337" s="5">
        <f>SUM(F338)</f>
        <v>1291.4000000000001</v>
      </c>
      <c r="G337" s="5">
        <f>SUM(G338)</f>
        <v>1140.0999999999999</v>
      </c>
      <c r="H337" s="9">
        <f t="shared" ref="H337" si="130">G337/F337*100</f>
        <v>88.284032832584785</v>
      </c>
      <c r="I337" s="17">
        <f t="shared" ref="I337" si="131">G337-F337</f>
        <v>-151.30000000000018</v>
      </c>
    </row>
    <row r="338" spans="1:9" ht="76.5">
      <c r="A338" s="10" t="s">
        <v>136</v>
      </c>
      <c r="B338" s="14" t="s">
        <v>299</v>
      </c>
      <c r="C338" s="14" t="s">
        <v>27</v>
      </c>
      <c r="D338" s="14" t="s">
        <v>15</v>
      </c>
      <c r="E338" s="14" t="s">
        <v>6</v>
      </c>
      <c r="F338" s="4">
        <v>1291.4000000000001</v>
      </c>
      <c r="G338" s="4">
        <v>1140.0999999999999</v>
      </c>
      <c r="H338" s="11">
        <f t="shared" si="114"/>
        <v>88.284032832584785</v>
      </c>
      <c r="I338" s="18">
        <f t="shared" si="115"/>
        <v>-151.30000000000018</v>
      </c>
    </row>
    <row r="339" spans="1:9" ht="38.25">
      <c r="A339" s="21" t="s">
        <v>659</v>
      </c>
      <c r="B339" s="22" t="s">
        <v>660</v>
      </c>
      <c r="C339" s="22"/>
      <c r="D339" s="22"/>
      <c r="E339" s="14"/>
      <c r="F339" s="5">
        <f>SUM(F340)</f>
        <v>6303.5</v>
      </c>
      <c r="G339" s="5">
        <f>SUM(G340)</f>
        <v>6249.8</v>
      </c>
      <c r="H339" s="9">
        <f t="shared" si="114"/>
        <v>99.148092329658127</v>
      </c>
      <c r="I339" s="17">
        <f t="shared" si="115"/>
        <v>-53.699999999999818</v>
      </c>
    </row>
    <row r="340" spans="1:9" ht="63.75">
      <c r="A340" s="10" t="s">
        <v>135</v>
      </c>
      <c r="B340" s="14" t="s">
        <v>300</v>
      </c>
      <c r="C340" s="14" t="s">
        <v>27</v>
      </c>
      <c r="D340" s="14" t="s">
        <v>15</v>
      </c>
      <c r="E340" s="14" t="s">
        <v>6</v>
      </c>
      <c r="F340" s="4">
        <v>6303.5</v>
      </c>
      <c r="G340" s="4">
        <v>6249.8</v>
      </c>
      <c r="H340" s="11">
        <f t="shared" si="114"/>
        <v>99.148092329658127</v>
      </c>
      <c r="I340" s="18">
        <f t="shared" si="115"/>
        <v>-53.699999999999818</v>
      </c>
    </row>
    <row r="341" spans="1:9" ht="38.25">
      <c r="A341" s="21" t="s">
        <v>661</v>
      </c>
      <c r="B341" s="22" t="s">
        <v>662</v>
      </c>
      <c r="C341" s="22"/>
      <c r="D341" s="22"/>
      <c r="E341" s="14"/>
      <c r="F341" s="5">
        <f>SUM(F342)</f>
        <v>672</v>
      </c>
      <c r="G341" s="5">
        <f>SUM(G342)</f>
        <v>667.9</v>
      </c>
      <c r="H341" s="9">
        <f t="shared" ref="H341" si="132">G341/F341*100</f>
        <v>99.389880952380949</v>
      </c>
      <c r="I341" s="17">
        <f t="shared" ref="I341" si="133">G341-F341</f>
        <v>-4.1000000000000227</v>
      </c>
    </row>
    <row r="342" spans="1:9" ht="63.75">
      <c r="A342" s="10" t="s">
        <v>134</v>
      </c>
      <c r="B342" s="14" t="s">
        <v>301</v>
      </c>
      <c r="C342" s="14" t="s">
        <v>27</v>
      </c>
      <c r="D342" s="14" t="s">
        <v>15</v>
      </c>
      <c r="E342" s="14" t="s">
        <v>6</v>
      </c>
      <c r="F342" s="4">
        <v>672</v>
      </c>
      <c r="G342" s="4">
        <v>667.9</v>
      </c>
      <c r="H342" s="11">
        <f t="shared" si="114"/>
        <v>99.389880952380949</v>
      </c>
      <c r="I342" s="18">
        <f t="shared" si="115"/>
        <v>-4.1000000000000227</v>
      </c>
    </row>
    <row r="343" spans="1:9" ht="67.5">
      <c r="A343" s="29" t="s">
        <v>663</v>
      </c>
      <c r="B343" s="22" t="s">
        <v>664</v>
      </c>
      <c r="C343" s="22"/>
      <c r="D343" s="22"/>
      <c r="E343" s="14"/>
      <c r="F343" s="5">
        <f>F344</f>
        <v>1500</v>
      </c>
      <c r="G343" s="5">
        <f>G344</f>
        <v>1500</v>
      </c>
      <c r="H343" s="9">
        <f t="shared" si="114"/>
        <v>100</v>
      </c>
      <c r="I343" s="17">
        <f t="shared" si="115"/>
        <v>0</v>
      </c>
    </row>
    <row r="344" spans="1:9" ht="25.5">
      <c r="A344" s="21" t="s">
        <v>665</v>
      </c>
      <c r="B344" s="22" t="s">
        <v>666</v>
      </c>
      <c r="C344" s="22"/>
      <c r="D344" s="22"/>
      <c r="E344" s="14"/>
      <c r="F344" s="5">
        <f>SUM(F345)</f>
        <v>1500</v>
      </c>
      <c r="G344" s="5">
        <f>SUM(G345)</f>
        <v>1500</v>
      </c>
      <c r="H344" s="9">
        <f t="shared" ref="H344" si="134">G344/F344*100</f>
        <v>100</v>
      </c>
      <c r="I344" s="17">
        <f t="shared" ref="I344" si="135">G344-F344</f>
        <v>0</v>
      </c>
    </row>
    <row r="345" spans="1:9" ht="51.75" thickBot="1">
      <c r="A345" s="45" t="s">
        <v>75</v>
      </c>
      <c r="B345" s="46" t="s">
        <v>458</v>
      </c>
      <c r="C345" s="46">
        <v>600</v>
      </c>
      <c r="D345" s="46" t="s">
        <v>23</v>
      </c>
      <c r="E345" s="46" t="s">
        <v>13</v>
      </c>
      <c r="F345" s="47">
        <v>1500</v>
      </c>
      <c r="G345" s="47">
        <v>1500</v>
      </c>
      <c r="H345" s="48">
        <f t="shared" si="114"/>
        <v>100</v>
      </c>
      <c r="I345" s="49">
        <f t="shared" si="115"/>
        <v>0</v>
      </c>
    </row>
    <row r="346" spans="1:9" ht="64.5" thickBot="1">
      <c r="A346" s="51" t="s">
        <v>667</v>
      </c>
      <c r="B346" s="40" t="s">
        <v>22</v>
      </c>
      <c r="C346" s="40"/>
      <c r="D346" s="40"/>
      <c r="E346" s="52"/>
      <c r="F346" s="42">
        <f>F347+F350+F357+F361</f>
        <v>10480</v>
      </c>
      <c r="G346" s="42">
        <f>G347+G350+G357+G361</f>
        <v>4183</v>
      </c>
      <c r="H346" s="43">
        <f t="shared" ref="H346:H348" si="136">G346/F346*100</f>
        <v>39.914122137404576</v>
      </c>
      <c r="I346" s="44">
        <f t="shared" ref="I346:I348" si="137">G346-F346</f>
        <v>-6297</v>
      </c>
    </row>
    <row r="347" spans="1:9" ht="27">
      <c r="A347" s="53" t="s">
        <v>668</v>
      </c>
      <c r="B347" s="34" t="s">
        <v>669</v>
      </c>
      <c r="C347" s="34"/>
      <c r="D347" s="34"/>
      <c r="E347" s="50"/>
      <c r="F347" s="36">
        <f>F348</f>
        <v>156.19999999999999</v>
      </c>
      <c r="G347" s="36">
        <f>G348</f>
        <v>11.7</v>
      </c>
      <c r="H347" s="37">
        <f t="shared" si="136"/>
        <v>7.4903969270166462</v>
      </c>
      <c r="I347" s="38">
        <f t="shared" si="137"/>
        <v>-144.5</v>
      </c>
    </row>
    <row r="348" spans="1:9" ht="38.25">
      <c r="A348" s="21" t="s">
        <v>670</v>
      </c>
      <c r="B348" s="22" t="s">
        <v>671</v>
      </c>
      <c r="C348" s="22"/>
      <c r="D348" s="22"/>
      <c r="E348" s="14"/>
      <c r="F348" s="5">
        <f>SUM(F349)</f>
        <v>156.19999999999999</v>
      </c>
      <c r="G348" s="5">
        <f>SUM(G349)</f>
        <v>11.7</v>
      </c>
      <c r="H348" s="9">
        <f t="shared" si="136"/>
        <v>7.4903969270166462</v>
      </c>
      <c r="I348" s="17">
        <f t="shared" si="137"/>
        <v>-144.5</v>
      </c>
    </row>
    <row r="349" spans="1:9" ht="76.5">
      <c r="A349" s="10" t="s">
        <v>222</v>
      </c>
      <c r="B349" s="14" t="s">
        <v>283</v>
      </c>
      <c r="C349" s="14" t="s">
        <v>30</v>
      </c>
      <c r="D349" s="14" t="s">
        <v>15</v>
      </c>
      <c r="E349" s="14" t="s">
        <v>17</v>
      </c>
      <c r="F349" s="4">
        <v>156.19999999999999</v>
      </c>
      <c r="G349" s="4">
        <v>11.7</v>
      </c>
      <c r="H349" s="11">
        <f t="shared" si="114"/>
        <v>7.4903969270166462</v>
      </c>
      <c r="I349" s="18">
        <f t="shared" si="115"/>
        <v>-144.5</v>
      </c>
    </row>
    <row r="350" spans="1:9" ht="38.25">
      <c r="A350" s="7" t="s">
        <v>672</v>
      </c>
      <c r="B350" s="22" t="s">
        <v>673</v>
      </c>
      <c r="C350" s="22"/>
      <c r="D350" s="22"/>
      <c r="E350" s="14"/>
      <c r="F350" s="5">
        <f>F351+F355</f>
        <v>2791.7</v>
      </c>
      <c r="G350" s="5">
        <f>G351+G355</f>
        <v>2391.6999999999998</v>
      </c>
      <c r="H350" s="9">
        <f t="shared" ref="H350:H351" si="138">G350/F350*100</f>
        <v>85.671812873876135</v>
      </c>
      <c r="I350" s="17">
        <f t="shared" ref="I350:I351" si="139">G350-F350</f>
        <v>-400</v>
      </c>
    </row>
    <row r="351" spans="1:9" ht="51">
      <c r="A351" s="7" t="s">
        <v>674</v>
      </c>
      <c r="B351" s="22" t="s">
        <v>675</v>
      </c>
      <c r="C351" s="22"/>
      <c r="D351" s="22"/>
      <c r="E351" s="14"/>
      <c r="F351" s="5">
        <f>SUM(F352:F354)</f>
        <v>1837.2</v>
      </c>
      <c r="G351" s="5">
        <f>SUM(G352:G354)</f>
        <v>1550.4</v>
      </c>
      <c r="H351" s="9">
        <f t="shared" si="138"/>
        <v>84.389288047028089</v>
      </c>
      <c r="I351" s="17">
        <f t="shared" si="139"/>
        <v>-286.79999999999995</v>
      </c>
    </row>
    <row r="352" spans="1:9" ht="38.25">
      <c r="A352" s="10" t="s">
        <v>56</v>
      </c>
      <c r="B352" s="14" t="s">
        <v>287</v>
      </c>
      <c r="C352" s="14" t="s">
        <v>27</v>
      </c>
      <c r="D352" s="14" t="s">
        <v>15</v>
      </c>
      <c r="E352" s="14" t="s">
        <v>22</v>
      </c>
      <c r="F352" s="4">
        <v>1200</v>
      </c>
      <c r="G352" s="4">
        <v>1200</v>
      </c>
      <c r="H352" s="11">
        <f t="shared" si="114"/>
        <v>100</v>
      </c>
      <c r="I352" s="18">
        <f t="shared" si="115"/>
        <v>0</v>
      </c>
    </row>
    <row r="353" spans="1:9" ht="38.25">
      <c r="A353" s="10" t="s">
        <v>194</v>
      </c>
      <c r="B353" s="14" t="s">
        <v>287</v>
      </c>
      <c r="C353" s="14" t="s">
        <v>27</v>
      </c>
      <c r="D353" s="14" t="s">
        <v>15</v>
      </c>
      <c r="E353" s="14" t="s">
        <v>23</v>
      </c>
      <c r="F353" s="4">
        <v>404.2</v>
      </c>
      <c r="G353" s="4">
        <v>154.69999999999999</v>
      </c>
      <c r="H353" s="11">
        <f t="shared" si="114"/>
        <v>38.273132112815439</v>
      </c>
      <c r="I353" s="18">
        <f t="shared" si="115"/>
        <v>-249.5</v>
      </c>
    </row>
    <row r="354" spans="1:9" ht="25.5">
      <c r="A354" s="10" t="s">
        <v>195</v>
      </c>
      <c r="B354" s="14" t="s">
        <v>287</v>
      </c>
      <c r="C354" s="14" t="s">
        <v>28</v>
      </c>
      <c r="D354" s="14" t="s">
        <v>15</v>
      </c>
      <c r="E354" s="14" t="s">
        <v>23</v>
      </c>
      <c r="F354" s="4">
        <v>233</v>
      </c>
      <c r="G354" s="4">
        <v>195.7</v>
      </c>
      <c r="H354" s="11">
        <f t="shared" si="114"/>
        <v>83.991416309012862</v>
      </c>
      <c r="I354" s="18">
        <f t="shared" si="115"/>
        <v>-37.300000000000011</v>
      </c>
    </row>
    <row r="355" spans="1:9" ht="38.25">
      <c r="A355" s="21" t="s">
        <v>676</v>
      </c>
      <c r="B355" s="22" t="s">
        <v>677</v>
      </c>
      <c r="C355" s="22"/>
      <c r="D355" s="22"/>
      <c r="E355" s="14"/>
      <c r="F355" s="5">
        <f>SUM(F356)</f>
        <v>954.5</v>
      </c>
      <c r="G355" s="5">
        <f>SUM(G356)</f>
        <v>841.3</v>
      </c>
      <c r="H355" s="9">
        <f t="shared" ref="H355" si="140">G355/F355*100</f>
        <v>88.140387637506549</v>
      </c>
      <c r="I355" s="17">
        <f t="shared" ref="I355" si="141">G355-F355</f>
        <v>-113.20000000000005</v>
      </c>
    </row>
    <row r="356" spans="1:9" ht="76.5">
      <c r="A356" s="10" t="s">
        <v>137</v>
      </c>
      <c r="B356" s="14" t="s">
        <v>302</v>
      </c>
      <c r="C356" s="14" t="s">
        <v>27</v>
      </c>
      <c r="D356" s="14" t="s">
        <v>15</v>
      </c>
      <c r="E356" s="14" t="s">
        <v>23</v>
      </c>
      <c r="F356" s="4">
        <v>954.5</v>
      </c>
      <c r="G356" s="4">
        <v>841.3</v>
      </c>
      <c r="H356" s="11">
        <f t="shared" si="114"/>
        <v>88.140387637506549</v>
      </c>
      <c r="I356" s="18">
        <f t="shared" si="115"/>
        <v>-113.20000000000005</v>
      </c>
    </row>
    <row r="357" spans="1:9" ht="40.5">
      <c r="A357" s="20" t="s">
        <v>678</v>
      </c>
      <c r="B357" s="22" t="s">
        <v>679</v>
      </c>
      <c r="C357" s="22"/>
      <c r="D357" s="22"/>
      <c r="E357" s="14"/>
      <c r="F357" s="5">
        <f>F358</f>
        <v>5752.5</v>
      </c>
      <c r="G357" s="5">
        <f>G358</f>
        <v>0</v>
      </c>
      <c r="H357" s="9">
        <f t="shared" ref="H357:H358" si="142">G357/F357*100</f>
        <v>0</v>
      </c>
      <c r="I357" s="17">
        <f t="shared" ref="I357:I358" si="143">G357-F357</f>
        <v>-5752.5</v>
      </c>
    </row>
    <row r="358" spans="1:9" ht="51">
      <c r="A358" s="21" t="s">
        <v>680</v>
      </c>
      <c r="B358" s="22" t="s">
        <v>681</v>
      </c>
      <c r="C358" s="22"/>
      <c r="D358" s="22"/>
      <c r="E358" s="14"/>
      <c r="F358" s="5">
        <f>SUM(F359:F360)</f>
        <v>5752.5</v>
      </c>
      <c r="G358" s="5">
        <f>SUM(G359:G360)</f>
        <v>0</v>
      </c>
      <c r="H358" s="9">
        <f t="shared" si="142"/>
        <v>0</v>
      </c>
      <c r="I358" s="17">
        <f t="shared" si="143"/>
        <v>-5752.5</v>
      </c>
    </row>
    <row r="359" spans="1:9" ht="51">
      <c r="A359" s="16" t="s">
        <v>58</v>
      </c>
      <c r="B359" s="14" t="s">
        <v>324</v>
      </c>
      <c r="C359" s="14" t="s">
        <v>27</v>
      </c>
      <c r="D359" s="14" t="s">
        <v>24</v>
      </c>
      <c r="E359" s="14" t="s">
        <v>17</v>
      </c>
      <c r="F359" s="4">
        <v>575.29999999999995</v>
      </c>
      <c r="G359" s="4">
        <v>0</v>
      </c>
      <c r="H359" s="11">
        <f t="shared" si="114"/>
        <v>0</v>
      </c>
      <c r="I359" s="18">
        <f t="shared" si="115"/>
        <v>-575.29999999999995</v>
      </c>
    </row>
    <row r="360" spans="1:9" ht="63.75">
      <c r="A360" s="10" t="s">
        <v>142</v>
      </c>
      <c r="B360" s="14" t="s">
        <v>325</v>
      </c>
      <c r="C360" s="14">
        <v>200</v>
      </c>
      <c r="D360" s="14" t="s">
        <v>24</v>
      </c>
      <c r="E360" s="14" t="s">
        <v>17</v>
      </c>
      <c r="F360" s="4">
        <v>5177.2</v>
      </c>
      <c r="G360" s="4">
        <v>0</v>
      </c>
      <c r="H360" s="11">
        <f t="shared" si="114"/>
        <v>0</v>
      </c>
      <c r="I360" s="18">
        <f t="shared" si="115"/>
        <v>-5177.2</v>
      </c>
    </row>
    <row r="361" spans="1:9" ht="25.5">
      <c r="A361" s="7" t="s">
        <v>682</v>
      </c>
      <c r="B361" s="22" t="s">
        <v>683</v>
      </c>
      <c r="C361" s="22"/>
      <c r="D361" s="22"/>
      <c r="E361" s="14"/>
      <c r="F361" s="5">
        <f>F362</f>
        <v>1779.6</v>
      </c>
      <c r="G361" s="5">
        <f>G362</f>
        <v>1779.6</v>
      </c>
      <c r="H361" s="9">
        <f t="shared" ref="H361:H362" si="144">G361/F361*100</f>
        <v>100</v>
      </c>
      <c r="I361" s="17">
        <f t="shared" ref="I361:I362" si="145">G361-F361</f>
        <v>0</v>
      </c>
    </row>
    <row r="362" spans="1:9" ht="38.25">
      <c r="A362" s="21" t="s">
        <v>684</v>
      </c>
      <c r="B362" s="22" t="s">
        <v>685</v>
      </c>
      <c r="C362" s="22"/>
      <c r="D362" s="22"/>
      <c r="E362" s="14"/>
      <c r="F362" s="5">
        <f>SUM(F363)</f>
        <v>1779.6</v>
      </c>
      <c r="G362" s="5">
        <f>SUM(G363)</f>
        <v>1779.6</v>
      </c>
      <c r="H362" s="9">
        <f t="shared" si="144"/>
        <v>100</v>
      </c>
      <c r="I362" s="17">
        <f t="shared" si="145"/>
        <v>0</v>
      </c>
    </row>
    <row r="363" spans="1:9" ht="39" thickBot="1">
      <c r="A363" s="45" t="s">
        <v>70</v>
      </c>
      <c r="B363" s="46" t="s">
        <v>309</v>
      </c>
      <c r="C363" s="46" t="s">
        <v>30</v>
      </c>
      <c r="D363" s="46" t="s">
        <v>17</v>
      </c>
      <c r="E363" s="46" t="s">
        <v>14</v>
      </c>
      <c r="F363" s="47">
        <v>1779.6</v>
      </c>
      <c r="G363" s="47">
        <v>1779.6</v>
      </c>
      <c r="H363" s="48">
        <f t="shared" si="114"/>
        <v>100</v>
      </c>
      <c r="I363" s="49">
        <f t="shared" si="115"/>
        <v>0</v>
      </c>
    </row>
    <row r="364" spans="1:9" ht="51.75" thickBot="1">
      <c r="A364" s="51" t="s">
        <v>732</v>
      </c>
      <c r="B364" s="40" t="s">
        <v>20</v>
      </c>
      <c r="C364" s="40"/>
      <c r="D364" s="40"/>
      <c r="E364" s="52"/>
      <c r="F364" s="42">
        <f>F365+F374</f>
        <v>48424.899999999994</v>
      </c>
      <c r="G364" s="42">
        <f>G365+G374</f>
        <v>47610.299999999996</v>
      </c>
      <c r="H364" s="43">
        <f t="shared" ref="H364:H366" si="146">G364/F364*100</f>
        <v>98.317807574202533</v>
      </c>
      <c r="I364" s="44">
        <f t="shared" ref="I364:I366" si="147">G364-F364</f>
        <v>-814.59999999999854</v>
      </c>
    </row>
    <row r="365" spans="1:9" ht="27">
      <c r="A365" s="33" t="s">
        <v>724</v>
      </c>
      <c r="B365" s="34" t="s">
        <v>725</v>
      </c>
      <c r="C365" s="34"/>
      <c r="D365" s="34"/>
      <c r="E365" s="50"/>
      <c r="F365" s="36">
        <f>F366+F369+F371</f>
        <v>20570.199999999997</v>
      </c>
      <c r="G365" s="36">
        <f>G366+G369+G371</f>
        <v>20569</v>
      </c>
      <c r="H365" s="37">
        <f t="shared" si="146"/>
        <v>99.994166318266238</v>
      </c>
      <c r="I365" s="38">
        <f t="shared" si="147"/>
        <v>-1.1999999999970896</v>
      </c>
    </row>
    <row r="366" spans="1:9" ht="25.5">
      <c r="A366" s="21" t="s">
        <v>730</v>
      </c>
      <c r="B366" s="22" t="s">
        <v>731</v>
      </c>
      <c r="C366" s="22"/>
      <c r="D366" s="22"/>
      <c r="E366" s="14"/>
      <c r="F366" s="5">
        <f>SUM(F367:F368)</f>
        <v>3140.7999999999997</v>
      </c>
      <c r="G366" s="5">
        <f>SUM(G367:G368)</f>
        <v>3140.4</v>
      </c>
      <c r="H366" s="9">
        <f t="shared" si="146"/>
        <v>99.987264391237915</v>
      </c>
      <c r="I366" s="17">
        <f t="shared" si="147"/>
        <v>-0.3999999999996362</v>
      </c>
    </row>
    <row r="367" spans="1:9" ht="38.25">
      <c r="A367" s="16" t="s">
        <v>97</v>
      </c>
      <c r="B367" s="14" t="s">
        <v>432</v>
      </c>
      <c r="C367" s="14" t="s">
        <v>29</v>
      </c>
      <c r="D367" s="14" t="s">
        <v>6</v>
      </c>
      <c r="E367" s="14" t="s">
        <v>15</v>
      </c>
      <c r="F367" s="4">
        <v>86.2</v>
      </c>
      <c r="G367" s="4">
        <v>86.1</v>
      </c>
      <c r="H367" s="11">
        <f t="shared" si="114"/>
        <v>99.883990719257525</v>
      </c>
      <c r="I367" s="18">
        <f t="shared" si="115"/>
        <v>-0.10000000000000853</v>
      </c>
    </row>
    <row r="368" spans="1:9" ht="38.25">
      <c r="A368" s="10" t="s">
        <v>97</v>
      </c>
      <c r="B368" s="14" t="s">
        <v>433</v>
      </c>
      <c r="C368" s="14">
        <v>300</v>
      </c>
      <c r="D368" s="14" t="s">
        <v>6</v>
      </c>
      <c r="E368" s="14" t="s">
        <v>15</v>
      </c>
      <c r="F368" s="4">
        <v>3054.6</v>
      </c>
      <c r="G368" s="4">
        <v>3054.3</v>
      </c>
      <c r="H368" s="11">
        <f t="shared" si="114"/>
        <v>99.990178746808098</v>
      </c>
      <c r="I368" s="18">
        <f t="shared" si="115"/>
        <v>-0.29999999999972715</v>
      </c>
    </row>
    <row r="369" spans="1:9" ht="63.75">
      <c r="A369" s="21" t="s">
        <v>728</v>
      </c>
      <c r="B369" s="22" t="s">
        <v>729</v>
      </c>
      <c r="C369" s="22"/>
      <c r="D369" s="22"/>
      <c r="E369" s="14"/>
      <c r="F369" s="5">
        <f>SUM(F370)</f>
        <v>6062</v>
      </c>
      <c r="G369" s="5">
        <f>SUM(G370)</f>
        <v>6061.3</v>
      </c>
      <c r="H369" s="9">
        <f t="shared" si="114"/>
        <v>99.988452655889148</v>
      </c>
      <c r="I369" s="17">
        <f t="shared" si="115"/>
        <v>-0.6999999999998181</v>
      </c>
    </row>
    <row r="370" spans="1:9" ht="89.25">
      <c r="A370" s="10" t="s">
        <v>92</v>
      </c>
      <c r="B370" s="14" t="s">
        <v>434</v>
      </c>
      <c r="C370" s="14">
        <v>400</v>
      </c>
      <c r="D370" s="14" t="s">
        <v>6</v>
      </c>
      <c r="E370" s="14" t="s">
        <v>15</v>
      </c>
      <c r="F370" s="4">
        <v>6062</v>
      </c>
      <c r="G370" s="4">
        <v>6061.3</v>
      </c>
      <c r="H370" s="11">
        <f t="shared" si="114"/>
        <v>99.988452655889148</v>
      </c>
      <c r="I370" s="18">
        <f t="shared" si="115"/>
        <v>-0.6999999999998181</v>
      </c>
    </row>
    <row r="371" spans="1:9" ht="76.5">
      <c r="A371" s="21" t="s">
        <v>726</v>
      </c>
      <c r="B371" s="22" t="s">
        <v>727</v>
      </c>
      <c r="C371" s="14"/>
      <c r="D371" s="14"/>
      <c r="E371" s="14"/>
      <c r="F371" s="5">
        <f>SUM(F372:F373)</f>
        <v>11367.4</v>
      </c>
      <c r="G371" s="5">
        <f>SUM(G372:G373)</f>
        <v>11367.3</v>
      </c>
      <c r="H371" s="9">
        <f t="shared" ref="H371" si="148">G371/F371*100</f>
        <v>99.999120291359503</v>
      </c>
      <c r="I371" s="17">
        <f t="shared" ref="I371" si="149">G371-F371</f>
        <v>-0.1000000000003638</v>
      </c>
    </row>
    <row r="372" spans="1:9" ht="89.25">
      <c r="A372" s="10" t="s">
        <v>204</v>
      </c>
      <c r="B372" s="14" t="s">
        <v>379</v>
      </c>
      <c r="C372" s="14" t="s">
        <v>31</v>
      </c>
      <c r="D372" s="14" t="s">
        <v>20</v>
      </c>
      <c r="E372" s="14" t="s">
        <v>20</v>
      </c>
      <c r="F372" s="4">
        <v>9093.9</v>
      </c>
      <c r="G372" s="4">
        <v>9093.7999999999993</v>
      </c>
      <c r="H372" s="11">
        <f t="shared" si="114"/>
        <v>99.998900361780969</v>
      </c>
      <c r="I372" s="18">
        <f t="shared" si="115"/>
        <v>-0.1000000000003638</v>
      </c>
    </row>
    <row r="373" spans="1:9" ht="89.25">
      <c r="A373" s="10" t="s">
        <v>205</v>
      </c>
      <c r="B373" s="14" t="s">
        <v>380</v>
      </c>
      <c r="C373" s="14" t="s">
        <v>31</v>
      </c>
      <c r="D373" s="14" t="s">
        <v>20</v>
      </c>
      <c r="E373" s="14" t="s">
        <v>20</v>
      </c>
      <c r="F373" s="4">
        <v>2273.5</v>
      </c>
      <c r="G373" s="4">
        <v>2273.5</v>
      </c>
      <c r="H373" s="11">
        <f t="shared" si="114"/>
        <v>100</v>
      </c>
      <c r="I373" s="18">
        <f t="shared" si="115"/>
        <v>0</v>
      </c>
    </row>
    <row r="374" spans="1:9" ht="54">
      <c r="A374" s="20" t="s">
        <v>710</v>
      </c>
      <c r="B374" s="22" t="s">
        <v>711</v>
      </c>
      <c r="C374" s="22"/>
      <c r="D374" s="22"/>
      <c r="E374" s="14"/>
      <c r="F374" s="5">
        <f>F375+F377+F381+F385+F387+F390</f>
        <v>27854.699999999997</v>
      </c>
      <c r="G374" s="5">
        <f>G375+G377+G381+G385+G387+G390</f>
        <v>27041.299999999996</v>
      </c>
      <c r="H374" s="9">
        <f t="shared" si="114"/>
        <v>97.07984648910238</v>
      </c>
      <c r="I374" s="17">
        <f t="shared" si="115"/>
        <v>-813.40000000000146</v>
      </c>
    </row>
    <row r="375" spans="1:9" ht="38.25">
      <c r="A375" s="21" t="s">
        <v>718</v>
      </c>
      <c r="B375" s="22" t="s">
        <v>719</v>
      </c>
      <c r="C375" s="22"/>
      <c r="D375" s="22"/>
      <c r="E375" s="14"/>
      <c r="F375" s="5">
        <f>SUM(F376)</f>
        <v>239.1</v>
      </c>
      <c r="G375" s="5">
        <f>SUM(G376)</f>
        <v>239</v>
      </c>
      <c r="H375" s="9">
        <f t="shared" si="114"/>
        <v>99.958176495190301</v>
      </c>
      <c r="I375" s="17">
        <f t="shared" si="115"/>
        <v>-9.9999999999994316E-2</v>
      </c>
    </row>
    <row r="376" spans="1:9" ht="38.25">
      <c r="A376" s="10" t="s">
        <v>64</v>
      </c>
      <c r="B376" s="14" t="s">
        <v>308</v>
      </c>
      <c r="C376" s="14" t="s">
        <v>28</v>
      </c>
      <c r="D376" s="14" t="s">
        <v>17</v>
      </c>
      <c r="E376" s="14" t="s">
        <v>12</v>
      </c>
      <c r="F376" s="4">
        <v>239.1</v>
      </c>
      <c r="G376" s="4">
        <v>239</v>
      </c>
      <c r="H376" s="11">
        <f t="shared" si="114"/>
        <v>99.958176495190301</v>
      </c>
      <c r="I376" s="18">
        <f t="shared" si="115"/>
        <v>-9.9999999999994316E-2</v>
      </c>
    </row>
    <row r="377" spans="1:9" ht="25.5">
      <c r="A377" s="21" t="s">
        <v>712</v>
      </c>
      <c r="B377" s="22" t="s">
        <v>713</v>
      </c>
      <c r="C377" s="14"/>
      <c r="D377" s="14"/>
      <c r="E377" s="14"/>
      <c r="F377" s="5">
        <f>SUM(F378:F380)</f>
        <v>22654.6</v>
      </c>
      <c r="G377" s="5">
        <f>SUM(G378:G380)</f>
        <v>22654.6</v>
      </c>
      <c r="H377" s="9">
        <f t="shared" ref="H377" si="150">G377/F377*100</f>
        <v>100</v>
      </c>
      <c r="I377" s="17">
        <f t="shared" ref="I377" si="151">G377-F377</f>
        <v>0</v>
      </c>
    </row>
    <row r="378" spans="1:9" ht="51">
      <c r="A378" s="16" t="s">
        <v>139</v>
      </c>
      <c r="B378" s="14" t="s">
        <v>310</v>
      </c>
      <c r="C378" s="14" t="s">
        <v>27</v>
      </c>
      <c r="D378" s="14" t="s">
        <v>17</v>
      </c>
      <c r="E378" s="14" t="s">
        <v>14</v>
      </c>
      <c r="F378" s="4">
        <v>2324.6</v>
      </c>
      <c r="G378" s="4">
        <v>2324.6</v>
      </c>
      <c r="H378" s="11">
        <f t="shared" si="114"/>
        <v>100</v>
      </c>
      <c r="I378" s="18">
        <f t="shared" si="115"/>
        <v>0</v>
      </c>
    </row>
    <row r="379" spans="1:9" ht="51">
      <c r="A379" s="10" t="s">
        <v>139</v>
      </c>
      <c r="B379" s="14" t="s">
        <v>311</v>
      </c>
      <c r="C379" s="14" t="s">
        <v>27</v>
      </c>
      <c r="D379" s="14" t="s">
        <v>17</v>
      </c>
      <c r="E379" s="14" t="s">
        <v>14</v>
      </c>
      <c r="F379" s="4">
        <v>10165</v>
      </c>
      <c r="G379" s="4">
        <v>10165</v>
      </c>
      <c r="H379" s="11">
        <f t="shared" si="114"/>
        <v>100</v>
      </c>
      <c r="I379" s="18">
        <f t="shared" si="115"/>
        <v>0</v>
      </c>
    </row>
    <row r="380" spans="1:9" ht="63.75">
      <c r="A380" s="10" t="s">
        <v>138</v>
      </c>
      <c r="B380" s="14" t="s">
        <v>312</v>
      </c>
      <c r="C380" s="14" t="s">
        <v>27</v>
      </c>
      <c r="D380" s="14" t="s">
        <v>17</v>
      </c>
      <c r="E380" s="14" t="s">
        <v>14</v>
      </c>
      <c r="F380" s="4">
        <v>10165</v>
      </c>
      <c r="G380" s="4">
        <v>10165</v>
      </c>
      <c r="H380" s="11">
        <f t="shared" si="114"/>
        <v>100</v>
      </c>
      <c r="I380" s="18">
        <f t="shared" si="115"/>
        <v>0</v>
      </c>
    </row>
    <row r="381" spans="1:9" ht="63.75">
      <c r="A381" s="21" t="s">
        <v>714</v>
      </c>
      <c r="B381" s="22" t="s">
        <v>715</v>
      </c>
      <c r="C381" s="22"/>
      <c r="D381" s="22"/>
      <c r="E381" s="14"/>
      <c r="F381" s="5">
        <f>SUM(F382:F384)</f>
        <v>143</v>
      </c>
      <c r="G381" s="5">
        <f>SUM(G382:G384)</f>
        <v>143</v>
      </c>
      <c r="H381" s="9">
        <f t="shared" si="114"/>
        <v>100</v>
      </c>
      <c r="I381" s="17">
        <f t="shared" si="115"/>
        <v>0</v>
      </c>
    </row>
    <row r="382" spans="1:9" ht="51">
      <c r="A382" s="10" t="s">
        <v>196</v>
      </c>
      <c r="B382" s="14" t="s">
        <v>313</v>
      </c>
      <c r="C382" s="14" t="s">
        <v>29</v>
      </c>
      <c r="D382" s="14" t="s">
        <v>17</v>
      </c>
      <c r="E382" s="14" t="s">
        <v>14</v>
      </c>
      <c r="F382" s="4">
        <v>41</v>
      </c>
      <c r="G382" s="4">
        <v>41</v>
      </c>
      <c r="H382" s="11">
        <f t="shared" si="114"/>
        <v>100</v>
      </c>
      <c r="I382" s="18">
        <f t="shared" si="115"/>
        <v>0</v>
      </c>
    </row>
    <row r="383" spans="1:9" ht="38.25">
      <c r="A383" s="10" t="s">
        <v>752</v>
      </c>
      <c r="B383" s="14" t="s">
        <v>751</v>
      </c>
      <c r="C383" s="14" t="s">
        <v>30</v>
      </c>
      <c r="D383" s="14" t="s">
        <v>17</v>
      </c>
      <c r="E383" s="14" t="s">
        <v>14</v>
      </c>
      <c r="F383" s="4">
        <v>38</v>
      </c>
      <c r="G383" s="4">
        <v>38</v>
      </c>
      <c r="H383" s="11">
        <f t="shared" ref="H383" si="152">G383/F383*100</f>
        <v>100</v>
      </c>
      <c r="I383" s="18">
        <f t="shared" ref="I383" si="153">G383-F383</f>
        <v>0</v>
      </c>
    </row>
    <row r="384" spans="1:9" ht="51">
      <c r="A384" s="10" t="s">
        <v>228</v>
      </c>
      <c r="B384" s="14" t="s">
        <v>314</v>
      </c>
      <c r="C384" s="14">
        <v>500</v>
      </c>
      <c r="D384" s="14" t="s">
        <v>17</v>
      </c>
      <c r="E384" s="14" t="s">
        <v>14</v>
      </c>
      <c r="F384" s="4">
        <v>64</v>
      </c>
      <c r="G384" s="4">
        <v>64</v>
      </c>
      <c r="H384" s="11">
        <f t="shared" si="114"/>
        <v>100</v>
      </c>
      <c r="I384" s="18">
        <f t="shared" si="115"/>
        <v>0</v>
      </c>
    </row>
    <row r="385" spans="1:9" ht="51">
      <c r="A385" s="21" t="s">
        <v>716</v>
      </c>
      <c r="B385" s="22" t="s">
        <v>717</v>
      </c>
      <c r="C385" s="22"/>
      <c r="D385" s="22"/>
      <c r="E385" s="14"/>
      <c r="F385" s="5">
        <f>SUM(F386)</f>
        <v>19.3</v>
      </c>
      <c r="G385" s="5">
        <f>SUM(G386)</f>
        <v>19.3</v>
      </c>
      <c r="H385" s="9">
        <f t="shared" ref="H385" si="154">G385/F385*100</f>
        <v>100</v>
      </c>
      <c r="I385" s="17">
        <f t="shared" ref="I385" si="155">G385-F385</f>
        <v>0</v>
      </c>
    </row>
    <row r="386" spans="1:9" ht="89.25">
      <c r="A386" s="10" t="s">
        <v>251</v>
      </c>
      <c r="B386" s="14" t="s">
        <v>315</v>
      </c>
      <c r="C386" s="14" t="s">
        <v>27</v>
      </c>
      <c r="D386" s="14" t="s">
        <v>17</v>
      </c>
      <c r="E386" s="14" t="s">
        <v>14</v>
      </c>
      <c r="F386" s="4">
        <v>19.3</v>
      </c>
      <c r="G386" s="4">
        <v>19.3</v>
      </c>
      <c r="H386" s="11">
        <f t="shared" si="114"/>
        <v>100</v>
      </c>
      <c r="I386" s="18">
        <f t="shared" si="115"/>
        <v>0</v>
      </c>
    </row>
    <row r="387" spans="1:9" ht="54">
      <c r="A387" s="20" t="s">
        <v>720</v>
      </c>
      <c r="B387" s="22" t="s">
        <v>721</v>
      </c>
      <c r="C387" s="22"/>
      <c r="D387" s="22"/>
      <c r="E387" s="14"/>
      <c r="F387" s="5">
        <f>SUM(F388:F389)</f>
        <v>3114.8</v>
      </c>
      <c r="G387" s="5">
        <f>SUM(G388:G389)</f>
        <v>2409.1</v>
      </c>
      <c r="H387" s="9">
        <f t="shared" si="114"/>
        <v>77.343649672531129</v>
      </c>
      <c r="I387" s="17">
        <f t="shared" si="115"/>
        <v>-705.70000000000027</v>
      </c>
    </row>
    <row r="388" spans="1:9" ht="51">
      <c r="A388" s="13" t="s">
        <v>226</v>
      </c>
      <c r="B388" s="14" t="s">
        <v>303</v>
      </c>
      <c r="C388" s="14" t="s">
        <v>27</v>
      </c>
      <c r="D388" s="14" t="s">
        <v>15</v>
      </c>
      <c r="E388" s="14" t="s">
        <v>23</v>
      </c>
      <c r="F388" s="4">
        <v>2514.8000000000002</v>
      </c>
      <c r="G388" s="4">
        <v>2409.1</v>
      </c>
      <c r="H388" s="11">
        <f t="shared" si="114"/>
        <v>95.796882455861294</v>
      </c>
      <c r="I388" s="18">
        <f t="shared" si="115"/>
        <v>-105.70000000000027</v>
      </c>
    </row>
    <row r="389" spans="1:9" ht="89.25">
      <c r="A389" s="13" t="s">
        <v>227</v>
      </c>
      <c r="B389" s="14" t="s">
        <v>304</v>
      </c>
      <c r="C389" s="14" t="s">
        <v>31</v>
      </c>
      <c r="D389" s="14" t="s">
        <v>15</v>
      </c>
      <c r="E389" s="14" t="s">
        <v>23</v>
      </c>
      <c r="F389" s="4">
        <v>600</v>
      </c>
      <c r="G389" s="4">
        <v>0</v>
      </c>
      <c r="H389" s="11">
        <f t="shared" si="114"/>
        <v>0</v>
      </c>
      <c r="I389" s="18">
        <f t="shared" si="115"/>
        <v>-600</v>
      </c>
    </row>
    <row r="390" spans="1:9" ht="25.5">
      <c r="A390" s="21" t="s">
        <v>722</v>
      </c>
      <c r="B390" s="22" t="s">
        <v>723</v>
      </c>
      <c r="C390" s="22"/>
      <c r="D390" s="22"/>
      <c r="E390" s="14"/>
      <c r="F390" s="5">
        <f>SUM(F391:F392)</f>
        <v>1683.9</v>
      </c>
      <c r="G390" s="5">
        <f>SUM(G391:G392)</f>
        <v>1576.3</v>
      </c>
      <c r="H390" s="9">
        <f t="shared" ref="H390" si="156">G390/F390*100</f>
        <v>93.610071856998616</v>
      </c>
      <c r="I390" s="17">
        <f t="shared" ref="I390" si="157">G390-F390</f>
        <v>-107.60000000000014</v>
      </c>
    </row>
    <row r="391" spans="1:9" ht="51">
      <c r="A391" s="10" t="s">
        <v>58</v>
      </c>
      <c r="B391" s="14" t="s">
        <v>305</v>
      </c>
      <c r="C391" s="14" t="s">
        <v>27</v>
      </c>
      <c r="D391" s="14" t="s">
        <v>15</v>
      </c>
      <c r="E391" s="14" t="s">
        <v>23</v>
      </c>
      <c r="F391" s="4">
        <v>120</v>
      </c>
      <c r="G391" s="4">
        <v>120</v>
      </c>
      <c r="H391" s="11">
        <f t="shared" si="114"/>
        <v>100</v>
      </c>
      <c r="I391" s="18">
        <f t="shared" si="115"/>
        <v>0</v>
      </c>
    </row>
    <row r="392" spans="1:9" ht="39" thickBot="1">
      <c r="A392" s="45" t="s">
        <v>56</v>
      </c>
      <c r="B392" s="46" t="s">
        <v>306</v>
      </c>
      <c r="C392" s="46" t="s">
        <v>27</v>
      </c>
      <c r="D392" s="46" t="s">
        <v>15</v>
      </c>
      <c r="E392" s="46" t="s">
        <v>23</v>
      </c>
      <c r="F392" s="47">
        <v>1563.9</v>
      </c>
      <c r="G392" s="47">
        <v>1456.3</v>
      </c>
      <c r="H392" s="48">
        <f t="shared" si="114"/>
        <v>93.119764690837002</v>
      </c>
      <c r="I392" s="49">
        <f t="shared" si="115"/>
        <v>-107.60000000000014</v>
      </c>
    </row>
    <row r="393" spans="1:9" ht="39" thickBot="1">
      <c r="A393" s="51" t="s">
        <v>742</v>
      </c>
      <c r="B393" s="40" t="s">
        <v>6</v>
      </c>
      <c r="C393" s="40"/>
      <c r="D393" s="40"/>
      <c r="E393" s="52"/>
      <c r="F393" s="42">
        <f>F394</f>
        <v>1191</v>
      </c>
      <c r="G393" s="42">
        <f>G394</f>
        <v>1116.0999999999999</v>
      </c>
      <c r="H393" s="43">
        <f t="shared" ref="H393:H395" si="158">G393/F393*100</f>
        <v>93.711167086481936</v>
      </c>
      <c r="I393" s="44">
        <f t="shared" ref="I393:I395" si="159">G393-F393</f>
        <v>-74.900000000000091</v>
      </c>
    </row>
    <row r="394" spans="1:9" ht="27">
      <c r="A394" s="33" t="s">
        <v>743</v>
      </c>
      <c r="B394" s="34" t="s">
        <v>744</v>
      </c>
      <c r="C394" s="34"/>
      <c r="D394" s="34"/>
      <c r="E394" s="50"/>
      <c r="F394" s="36">
        <f>F395+F397+F399</f>
        <v>1191</v>
      </c>
      <c r="G394" s="36">
        <f>G395+G397+G399</f>
        <v>1116.0999999999999</v>
      </c>
      <c r="H394" s="37">
        <f t="shared" si="158"/>
        <v>93.711167086481936</v>
      </c>
      <c r="I394" s="38">
        <f t="shared" si="159"/>
        <v>-74.900000000000091</v>
      </c>
    </row>
    <row r="395" spans="1:9" ht="38.25">
      <c r="A395" s="21" t="s">
        <v>745</v>
      </c>
      <c r="B395" s="22" t="s">
        <v>746</v>
      </c>
      <c r="C395" s="22"/>
      <c r="D395" s="22"/>
      <c r="E395" s="14"/>
      <c r="F395" s="5">
        <f>SUM(F396)</f>
        <v>147</v>
      </c>
      <c r="G395" s="5">
        <f>SUM(G396)</f>
        <v>72.099999999999994</v>
      </c>
      <c r="H395" s="9">
        <f t="shared" si="158"/>
        <v>49.047619047619044</v>
      </c>
      <c r="I395" s="17">
        <f t="shared" si="159"/>
        <v>-74.900000000000006</v>
      </c>
    </row>
    <row r="396" spans="1:9" ht="63.75">
      <c r="A396" s="10" t="s">
        <v>144</v>
      </c>
      <c r="B396" s="14" t="s">
        <v>352</v>
      </c>
      <c r="C396" s="14">
        <v>200</v>
      </c>
      <c r="D396" s="14" t="s">
        <v>25</v>
      </c>
      <c r="E396" s="14" t="s">
        <v>17</v>
      </c>
      <c r="F396" s="4">
        <v>147</v>
      </c>
      <c r="G396" s="4">
        <v>72.099999999999994</v>
      </c>
      <c r="H396" s="11">
        <f t="shared" si="114"/>
        <v>49.047619047619044</v>
      </c>
      <c r="I396" s="18">
        <f t="shared" si="115"/>
        <v>-74.900000000000006</v>
      </c>
    </row>
    <row r="397" spans="1:9" ht="25.5">
      <c r="A397" s="21" t="s">
        <v>747</v>
      </c>
      <c r="B397" s="22" t="s">
        <v>748</v>
      </c>
      <c r="C397" s="22"/>
      <c r="D397" s="22"/>
      <c r="E397" s="14"/>
      <c r="F397" s="5">
        <f>SUM(F398)</f>
        <v>144</v>
      </c>
      <c r="G397" s="5">
        <f>SUM(G398)</f>
        <v>144</v>
      </c>
      <c r="H397" s="9">
        <f t="shared" si="114"/>
        <v>100</v>
      </c>
      <c r="I397" s="17">
        <f t="shared" si="115"/>
        <v>0</v>
      </c>
    </row>
    <row r="398" spans="1:9" ht="89.25">
      <c r="A398" s="10" t="s">
        <v>39</v>
      </c>
      <c r="B398" s="14" t="s">
        <v>419</v>
      </c>
      <c r="C398" s="14">
        <v>100</v>
      </c>
      <c r="D398" s="14" t="s">
        <v>6</v>
      </c>
      <c r="E398" s="14" t="s">
        <v>14</v>
      </c>
      <c r="F398" s="4">
        <v>144</v>
      </c>
      <c r="G398" s="4">
        <v>144</v>
      </c>
      <c r="H398" s="11">
        <f t="shared" si="114"/>
        <v>100</v>
      </c>
      <c r="I398" s="18">
        <f t="shared" si="115"/>
        <v>0</v>
      </c>
    </row>
    <row r="399" spans="1:9" ht="63.75">
      <c r="A399" s="21" t="s">
        <v>749</v>
      </c>
      <c r="B399" s="22" t="s">
        <v>750</v>
      </c>
      <c r="C399" s="22"/>
      <c r="D399" s="22"/>
      <c r="E399" s="14"/>
      <c r="F399" s="5">
        <f>SUM(F400)</f>
        <v>900</v>
      </c>
      <c r="G399" s="5">
        <f>SUM(G400)</f>
        <v>900</v>
      </c>
      <c r="H399" s="9">
        <f t="shared" ref="H399" si="160">G399/F399*100</f>
        <v>100</v>
      </c>
      <c r="I399" s="17">
        <f t="shared" ref="I399" si="161">G399-F399</f>
        <v>0</v>
      </c>
    </row>
    <row r="400" spans="1:9" ht="128.25" thickBot="1">
      <c r="A400" s="45" t="s">
        <v>40</v>
      </c>
      <c r="B400" s="46" t="s">
        <v>420</v>
      </c>
      <c r="C400" s="46">
        <v>100</v>
      </c>
      <c r="D400" s="46" t="s">
        <v>6</v>
      </c>
      <c r="E400" s="46" t="s">
        <v>14</v>
      </c>
      <c r="F400" s="47">
        <v>900</v>
      </c>
      <c r="G400" s="47">
        <v>900</v>
      </c>
      <c r="H400" s="48">
        <f t="shared" si="114"/>
        <v>100</v>
      </c>
      <c r="I400" s="49">
        <f t="shared" si="115"/>
        <v>0</v>
      </c>
    </row>
    <row r="401" spans="1:9" ht="51.75" thickBot="1">
      <c r="A401" s="51" t="s">
        <v>733</v>
      </c>
      <c r="B401" s="40" t="s">
        <v>7</v>
      </c>
      <c r="C401" s="40"/>
      <c r="D401" s="40"/>
      <c r="E401" s="52"/>
      <c r="F401" s="42">
        <f>F402+F405</f>
        <v>8786</v>
      </c>
      <c r="G401" s="42">
        <f>G402+G405</f>
        <v>8786</v>
      </c>
      <c r="H401" s="43">
        <f t="shared" ref="H401:H403" si="162">G401/F401*100</f>
        <v>100</v>
      </c>
      <c r="I401" s="44">
        <f t="shared" ref="I401:I403" si="163">G401-F401</f>
        <v>0</v>
      </c>
    </row>
    <row r="402" spans="1:9" ht="40.5">
      <c r="A402" s="33" t="s">
        <v>734</v>
      </c>
      <c r="B402" s="34" t="s">
        <v>735</v>
      </c>
      <c r="C402" s="34"/>
      <c r="D402" s="34"/>
      <c r="E402" s="50"/>
      <c r="F402" s="36">
        <f>F403</f>
        <v>476.2</v>
      </c>
      <c r="G402" s="36">
        <f>G403</f>
        <v>476.2</v>
      </c>
      <c r="H402" s="37">
        <f t="shared" si="162"/>
        <v>100</v>
      </c>
      <c r="I402" s="38">
        <f t="shared" si="163"/>
        <v>0</v>
      </c>
    </row>
    <row r="403" spans="1:9" ht="51">
      <c r="A403" s="21" t="s">
        <v>736</v>
      </c>
      <c r="B403" s="22" t="s">
        <v>737</v>
      </c>
      <c r="C403" s="22"/>
      <c r="D403" s="22"/>
      <c r="E403" s="14"/>
      <c r="F403" s="5">
        <f>SUM(F404)</f>
        <v>476.2</v>
      </c>
      <c r="G403" s="5">
        <f>SUM(G404)</f>
        <v>476.2</v>
      </c>
      <c r="H403" s="9">
        <f t="shared" si="162"/>
        <v>100</v>
      </c>
      <c r="I403" s="17">
        <f t="shared" si="163"/>
        <v>0</v>
      </c>
    </row>
    <row r="404" spans="1:9" ht="51">
      <c r="A404" s="10" t="s">
        <v>58</v>
      </c>
      <c r="B404" s="14" t="s">
        <v>316</v>
      </c>
      <c r="C404" s="14" t="s">
        <v>27</v>
      </c>
      <c r="D404" s="14" t="s">
        <v>17</v>
      </c>
      <c r="E404" s="14" t="s">
        <v>14</v>
      </c>
      <c r="F404" s="4">
        <v>476.2</v>
      </c>
      <c r="G404" s="4">
        <v>476.2</v>
      </c>
      <c r="H404" s="11">
        <f t="shared" si="114"/>
        <v>100</v>
      </c>
      <c r="I404" s="18">
        <f t="shared" si="115"/>
        <v>0</v>
      </c>
    </row>
    <row r="405" spans="1:9" ht="40.5">
      <c r="A405" s="20" t="s">
        <v>738</v>
      </c>
      <c r="B405" s="22" t="s">
        <v>739</v>
      </c>
      <c r="C405" s="22"/>
      <c r="D405" s="22"/>
      <c r="E405" s="14"/>
      <c r="F405" s="5">
        <f>F406</f>
        <v>8309.7999999999993</v>
      </c>
      <c r="G405" s="5">
        <f>G406</f>
        <v>8309.7999999999993</v>
      </c>
      <c r="H405" s="9">
        <f t="shared" si="114"/>
        <v>100</v>
      </c>
      <c r="I405" s="17">
        <f t="shared" si="115"/>
        <v>0</v>
      </c>
    </row>
    <row r="406" spans="1:9" ht="51">
      <c r="A406" s="21" t="s">
        <v>740</v>
      </c>
      <c r="B406" s="22" t="s">
        <v>741</v>
      </c>
      <c r="C406" s="22"/>
      <c r="D406" s="22"/>
      <c r="E406" s="14"/>
      <c r="F406" s="5">
        <f>SUM(F407)</f>
        <v>8309.7999999999993</v>
      </c>
      <c r="G406" s="5">
        <f>SUM(G407)</f>
        <v>8309.7999999999993</v>
      </c>
      <c r="H406" s="9">
        <f t="shared" ref="H406" si="164">G406/F406*100</f>
        <v>100</v>
      </c>
      <c r="I406" s="17">
        <f t="shared" ref="I406" si="165">G406-F406</f>
        <v>0</v>
      </c>
    </row>
    <row r="407" spans="1:9" ht="51.75" thickBot="1">
      <c r="A407" s="45" t="s">
        <v>229</v>
      </c>
      <c r="B407" s="46" t="s">
        <v>317</v>
      </c>
      <c r="C407" s="46">
        <v>500</v>
      </c>
      <c r="D407" s="46" t="s">
        <v>17</v>
      </c>
      <c r="E407" s="46" t="s">
        <v>14</v>
      </c>
      <c r="F407" s="47">
        <v>8309.7999999999993</v>
      </c>
      <c r="G407" s="47">
        <v>8309.7999999999993</v>
      </c>
      <c r="H407" s="48">
        <f t="shared" si="114"/>
        <v>100</v>
      </c>
      <c r="I407" s="49">
        <f t="shared" si="115"/>
        <v>0</v>
      </c>
    </row>
    <row r="408" spans="1:9" ht="64.5" thickBot="1">
      <c r="A408" s="57" t="s">
        <v>697</v>
      </c>
      <c r="B408" s="40" t="s">
        <v>23</v>
      </c>
      <c r="C408" s="40"/>
      <c r="D408" s="40"/>
      <c r="E408" s="52"/>
      <c r="F408" s="42">
        <f>F409+F415+F418</f>
        <v>1475.4</v>
      </c>
      <c r="G408" s="42">
        <f>G409+G415+G418</f>
        <v>1471.3</v>
      </c>
      <c r="H408" s="43">
        <f t="shared" ref="H408:H410" si="166">G408/F408*100</f>
        <v>99.722109258506151</v>
      </c>
      <c r="I408" s="44">
        <f t="shared" ref="I408:I410" si="167">G408-F408</f>
        <v>-4.1000000000001364</v>
      </c>
    </row>
    <row r="409" spans="1:9" ht="54">
      <c r="A409" s="56" t="s">
        <v>698</v>
      </c>
      <c r="B409" s="34" t="s">
        <v>699</v>
      </c>
      <c r="C409" s="34"/>
      <c r="D409" s="34"/>
      <c r="E409" s="50"/>
      <c r="F409" s="36">
        <f>F410</f>
        <v>1005</v>
      </c>
      <c r="G409" s="36">
        <f>G410</f>
        <v>1003.6</v>
      </c>
      <c r="H409" s="37">
        <f t="shared" si="166"/>
        <v>99.860696517412933</v>
      </c>
      <c r="I409" s="38">
        <f t="shared" si="167"/>
        <v>-1.3999999999999773</v>
      </c>
    </row>
    <row r="410" spans="1:9" ht="51">
      <c r="A410" s="21" t="s">
        <v>700</v>
      </c>
      <c r="B410" s="22" t="s">
        <v>701</v>
      </c>
      <c r="C410" s="22"/>
      <c r="D410" s="22"/>
      <c r="E410" s="14"/>
      <c r="F410" s="5">
        <f>SUM(F411:F414)</f>
        <v>1005</v>
      </c>
      <c r="G410" s="5">
        <f>SUM(G411:G414)</f>
        <v>1003.6</v>
      </c>
      <c r="H410" s="9">
        <f t="shared" si="166"/>
        <v>99.860696517412933</v>
      </c>
      <c r="I410" s="17">
        <f t="shared" si="167"/>
        <v>-1.3999999999999773</v>
      </c>
    </row>
    <row r="411" spans="1:9" ht="63.75">
      <c r="A411" s="10" t="s">
        <v>55</v>
      </c>
      <c r="B411" s="14" t="s">
        <v>263</v>
      </c>
      <c r="C411" s="14" t="s">
        <v>27</v>
      </c>
      <c r="D411" s="14" t="s">
        <v>12</v>
      </c>
      <c r="E411" s="14" t="s">
        <v>18</v>
      </c>
      <c r="F411" s="4">
        <v>200</v>
      </c>
      <c r="G411" s="4">
        <v>198.6</v>
      </c>
      <c r="H411" s="11">
        <f t="shared" si="114"/>
        <v>99.3</v>
      </c>
      <c r="I411" s="18">
        <f t="shared" si="115"/>
        <v>-1.4000000000000057</v>
      </c>
    </row>
    <row r="412" spans="1:9" ht="38.25">
      <c r="A412" s="10" t="s">
        <v>194</v>
      </c>
      <c r="B412" s="14" t="s">
        <v>264</v>
      </c>
      <c r="C412" s="14" t="s">
        <v>27</v>
      </c>
      <c r="D412" s="14" t="s">
        <v>12</v>
      </c>
      <c r="E412" s="14" t="s">
        <v>18</v>
      </c>
      <c r="F412" s="4">
        <v>255</v>
      </c>
      <c r="G412" s="4">
        <v>255</v>
      </c>
      <c r="H412" s="11">
        <f t="shared" si="114"/>
        <v>100</v>
      </c>
      <c r="I412" s="18">
        <f t="shared" si="115"/>
        <v>0</v>
      </c>
    </row>
    <row r="413" spans="1:9" ht="51">
      <c r="A413" s="10" t="s">
        <v>211</v>
      </c>
      <c r="B413" s="14" t="s">
        <v>318</v>
      </c>
      <c r="C413" s="14" t="s">
        <v>30</v>
      </c>
      <c r="D413" s="14" t="s">
        <v>17</v>
      </c>
      <c r="E413" s="14" t="s">
        <v>14</v>
      </c>
      <c r="F413" s="4">
        <v>150</v>
      </c>
      <c r="G413" s="4">
        <v>150</v>
      </c>
      <c r="H413" s="11">
        <f t="shared" si="114"/>
        <v>100</v>
      </c>
      <c r="I413" s="18">
        <f t="shared" si="115"/>
        <v>0</v>
      </c>
    </row>
    <row r="414" spans="1:9" ht="63.75">
      <c r="A414" s="10" t="s">
        <v>230</v>
      </c>
      <c r="B414" s="14" t="s">
        <v>319</v>
      </c>
      <c r="C414" s="14" t="s">
        <v>30</v>
      </c>
      <c r="D414" s="14" t="s">
        <v>17</v>
      </c>
      <c r="E414" s="14" t="s">
        <v>14</v>
      </c>
      <c r="F414" s="4">
        <v>400</v>
      </c>
      <c r="G414" s="4">
        <v>400</v>
      </c>
      <c r="H414" s="11">
        <f t="shared" ref="H414:H429" si="168">G414/F414*100</f>
        <v>100</v>
      </c>
      <c r="I414" s="18">
        <f t="shared" ref="I414:I429" si="169">G414-F414</f>
        <v>0</v>
      </c>
    </row>
    <row r="415" spans="1:9" ht="51">
      <c r="A415" s="7" t="s">
        <v>706</v>
      </c>
      <c r="B415" s="22" t="s">
        <v>707</v>
      </c>
      <c r="C415" s="22"/>
      <c r="D415" s="22"/>
      <c r="E415" s="14"/>
      <c r="F415" s="5">
        <f>F416</f>
        <v>200</v>
      </c>
      <c r="G415" s="5">
        <f>G416</f>
        <v>200</v>
      </c>
      <c r="H415" s="9">
        <f t="shared" si="168"/>
        <v>100</v>
      </c>
      <c r="I415" s="17">
        <f t="shared" si="169"/>
        <v>0</v>
      </c>
    </row>
    <row r="416" spans="1:9" ht="38.25">
      <c r="A416" s="7" t="s">
        <v>708</v>
      </c>
      <c r="B416" s="22" t="s">
        <v>709</v>
      </c>
      <c r="C416" s="22"/>
      <c r="D416" s="22"/>
      <c r="E416" s="14"/>
      <c r="F416" s="5">
        <f>SUM(F417)</f>
        <v>200</v>
      </c>
      <c r="G416" s="5">
        <f>SUM(G417)</f>
        <v>200</v>
      </c>
      <c r="H416" s="9">
        <f t="shared" si="168"/>
        <v>100</v>
      </c>
      <c r="I416" s="17">
        <f t="shared" si="169"/>
        <v>0</v>
      </c>
    </row>
    <row r="417" spans="1:9" ht="38.25">
      <c r="A417" s="10" t="s">
        <v>212</v>
      </c>
      <c r="B417" s="14" t="s">
        <v>320</v>
      </c>
      <c r="C417" s="14" t="s">
        <v>30</v>
      </c>
      <c r="D417" s="14" t="s">
        <v>17</v>
      </c>
      <c r="E417" s="14" t="s">
        <v>14</v>
      </c>
      <c r="F417" s="4">
        <v>200</v>
      </c>
      <c r="G417" s="4">
        <v>200</v>
      </c>
      <c r="H417" s="11">
        <f t="shared" si="168"/>
        <v>100</v>
      </c>
      <c r="I417" s="18">
        <f t="shared" si="169"/>
        <v>0</v>
      </c>
    </row>
    <row r="418" spans="1:9" ht="94.5">
      <c r="A418" s="26" t="s">
        <v>702</v>
      </c>
      <c r="B418" s="22" t="s">
        <v>703</v>
      </c>
      <c r="C418" s="14"/>
      <c r="D418" s="14"/>
      <c r="E418" s="14"/>
      <c r="F418" s="5">
        <f>F419</f>
        <v>270.39999999999998</v>
      </c>
      <c r="G418" s="5">
        <f>G419</f>
        <v>267.7</v>
      </c>
      <c r="H418" s="9">
        <f t="shared" ref="H418:H419" si="170">G418/F418*100</f>
        <v>99.001479289940832</v>
      </c>
      <c r="I418" s="17">
        <f t="shared" ref="I418:I419" si="171">G418-F418</f>
        <v>-2.6999999999999886</v>
      </c>
    </row>
    <row r="419" spans="1:9" ht="51">
      <c r="A419" s="21" t="s">
        <v>704</v>
      </c>
      <c r="B419" s="22" t="s">
        <v>705</v>
      </c>
      <c r="C419" s="14"/>
      <c r="D419" s="14"/>
      <c r="E419" s="14"/>
      <c r="F419" s="5">
        <f>SUM(F420:F421)</f>
        <v>270.39999999999998</v>
      </c>
      <c r="G419" s="5">
        <f>SUM(G420:G421)</f>
        <v>267.7</v>
      </c>
      <c r="H419" s="9">
        <f t="shared" si="170"/>
        <v>99.001479289940832</v>
      </c>
      <c r="I419" s="17">
        <f t="shared" si="171"/>
        <v>-2.6999999999999886</v>
      </c>
    </row>
    <row r="420" spans="1:9" ht="25.5">
      <c r="A420" s="10" t="s">
        <v>93</v>
      </c>
      <c r="B420" s="14" t="s">
        <v>265</v>
      </c>
      <c r="C420" s="14" t="s">
        <v>29</v>
      </c>
      <c r="D420" s="14" t="s">
        <v>12</v>
      </c>
      <c r="E420" s="14" t="s">
        <v>18</v>
      </c>
      <c r="F420" s="4">
        <v>150</v>
      </c>
      <c r="G420" s="4">
        <v>148</v>
      </c>
      <c r="H420" s="11">
        <f t="shared" si="168"/>
        <v>98.666666666666671</v>
      </c>
      <c r="I420" s="18">
        <f t="shared" si="169"/>
        <v>-2</v>
      </c>
    </row>
    <row r="421" spans="1:9" ht="39" thickBot="1">
      <c r="A421" s="45" t="s">
        <v>56</v>
      </c>
      <c r="B421" s="46" t="s">
        <v>266</v>
      </c>
      <c r="C421" s="46" t="s">
        <v>27</v>
      </c>
      <c r="D421" s="46" t="s">
        <v>12</v>
      </c>
      <c r="E421" s="46" t="s">
        <v>18</v>
      </c>
      <c r="F421" s="47">
        <v>120.4</v>
      </c>
      <c r="G421" s="47">
        <v>119.7</v>
      </c>
      <c r="H421" s="48">
        <f t="shared" si="168"/>
        <v>99.418604651162795</v>
      </c>
      <c r="I421" s="49">
        <f t="shared" si="169"/>
        <v>-0.70000000000000284</v>
      </c>
    </row>
    <row r="422" spans="1:9" ht="39" thickBot="1">
      <c r="A422" s="59" t="s">
        <v>690</v>
      </c>
      <c r="B422" s="40" t="s">
        <v>18</v>
      </c>
      <c r="C422" s="40"/>
      <c r="D422" s="40"/>
      <c r="E422" s="52"/>
      <c r="F422" s="42">
        <f>F423</f>
        <v>250</v>
      </c>
      <c r="G422" s="42">
        <f>G423</f>
        <v>188.8</v>
      </c>
      <c r="H422" s="43">
        <f t="shared" ref="H422:H424" si="172">G422/F422*100</f>
        <v>75.52000000000001</v>
      </c>
      <c r="I422" s="44">
        <f t="shared" ref="I422:I424" si="173">G422-F422</f>
        <v>-61.199999999999989</v>
      </c>
    </row>
    <row r="423" spans="1:9" ht="25.5">
      <c r="A423" s="58" t="s">
        <v>691</v>
      </c>
      <c r="B423" s="34" t="s">
        <v>692</v>
      </c>
      <c r="C423" s="34"/>
      <c r="D423" s="34"/>
      <c r="E423" s="50"/>
      <c r="F423" s="36">
        <f>F424+F428</f>
        <v>250</v>
      </c>
      <c r="G423" s="36">
        <f>G424+G428</f>
        <v>188.8</v>
      </c>
      <c r="H423" s="37">
        <f t="shared" si="172"/>
        <v>75.52000000000001</v>
      </c>
      <c r="I423" s="38">
        <f t="shared" si="173"/>
        <v>-61.199999999999989</v>
      </c>
    </row>
    <row r="424" spans="1:9" ht="51">
      <c r="A424" s="7" t="s">
        <v>693</v>
      </c>
      <c r="B424" s="22" t="s">
        <v>694</v>
      </c>
      <c r="C424" s="22"/>
      <c r="D424" s="22"/>
      <c r="E424" s="14"/>
      <c r="F424" s="5">
        <f>SUM(F425:F427)</f>
        <v>235</v>
      </c>
      <c r="G424" s="5">
        <f>SUM(G425:G427)</f>
        <v>174</v>
      </c>
      <c r="H424" s="9">
        <f t="shared" si="172"/>
        <v>74.042553191489361</v>
      </c>
      <c r="I424" s="17">
        <f t="shared" si="173"/>
        <v>-61</v>
      </c>
    </row>
    <row r="425" spans="1:9">
      <c r="A425" s="10" t="s">
        <v>19</v>
      </c>
      <c r="B425" s="14" t="s">
        <v>346</v>
      </c>
      <c r="C425" s="14" t="s">
        <v>27</v>
      </c>
      <c r="D425" s="14" t="s">
        <v>25</v>
      </c>
      <c r="E425" s="14" t="s">
        <v>13</v>
      </c>
      <c r="F425" s="4">
        <v>120</v>
      </c>
      <c r="G425" s="4">
        <v>114</v>
      </c>
      <c r="H425" s="11">
        <f t="shared" si="168"/>
        <v>95</v>
      </c>
      <c r="I425" s="18">
        <f t="shared" si="169"/>
        <v>-6</v>
      </c>
    </row>
    <row r="426" spans="1:9" ht="38.25">
      <c r="A426" s="10" t="s">
        <v>89</v>
      </c>
      <c r="B426" s="14" t="s">
        <v>346</v>
      </c>
      <c r="C426" s="14" t="s">
        <v>198</v>
      </c>
      <c r="D426" s="14" t="s">
        <v>22</v>
      </c>
      <c r="E426" s="14" t="s">
        <v>12</v>
      </c>
      <c r="F426" s="4">
        <v>60</v>
      </c>
      <c r="G426" s="4">
        <v>60</v>
      </c>
      <c r="H426" s="11">
        <f t="shared" si="168"/>
        <v>100</v>
      </c>
      <c r="I426" s="18">
        <f t="shared" si="169"/>
        <v>0</v>
      </c>
    </row>
    <row r="427" spans="1:9" ht="38.25">
      <c r="A427" s="10" t="s">
        <v>89</v>
      </c>
      <c r="B427" s="14" t="s">
        <v>346</v>
      </c>
      <c r="C427" s="14" t="s">
        <v>198</v>
      </c>
      <c r="D427" s="14" t="s">
        <v>7</v>
      </c>
      <c r="E427" s="14" t="s">
        <v>13</v>
      </c>
      <c r="F427" s="4">
        <v>55</v>
      </c>
      <c r="G427" s="4">
        <v>0</v>
      </c>
      <c r="H427" s="11">
        <f t="shared" si="168"/>
        <v>0</v>
      </c>
      <c r="I427" s="18">
        <f t="shared" si="169"/>
        <v>-55</v>
      </c>
    </row>
    <row r="428" spans="1:9" ht="38.25">
      <c r="A428" s="7" t="s">
        <v>695</v>
      </c>
      <c r="B428" s="22" t="s">
        <v>696</v>
      </c>
      <c r="C428" s="22"/>
      <c r="D428" s="22"/>
      <c r="E428" s="14"/>
      <c r="F428" s="5">
        <f>SUM(F429)</f>
        <v>15</v>
      </c>
      <c r="G428" s="5">
        <f>SUM(G429)</f>
        <v>14.8</v>
      </c>
      <c r="H428" s="9">
        <f t="shared" ref="H428" si="174">G428/F428*100</f>
        <v>98.666666666666671</v>
      </c>
      <c r="I428" s="17">
        <f t="shared" ref="I428" si="175">G428-F428</f>
        <v>-0.19999999999999929</v>
      </c>
    </row>
    <row r="429" spans="1:9" ht="39" thickBot="1">
      <c r="A429" s="45" t="s">
        <v>56</v>
      </c>
      <c r="B429" s="46" t="s">
        <v>445</v>
      </c>
      <c r="C429" s="46" t="s">
        <v>27</v>
      </c>
      <c r="D429" s="46" t="s">
        <v>6</v>
      </c>
      <c r="E429" s="46" t="s">
        <v>24</v>
      </c>
      <c r="F429" s="47">
        <v>15</v>
      </c>
      <c r="G429" s="47">
        <v>14.8</v>
      </c>
      <c r="H429" s="48">
        <f t="shared" si="168"/>
        <v>98.666666666666671</v>
      </c>
      <c r="I429" s="49">
        <f t="shared" si="169"/>
        <v>-0.19999999999999929</v>
      </c>
    </row>
    <row r="430" spans="1:9" ht="26.25" thickBot="1">
      <c r="A430" s="54" t="s">
        <v>686</v>
      </c>
      <c r="B430" s="40" t="s">
        <v>687</v>
      </c>
      <c r="C430" s="40"/>
      <c r="D430" s="40"/>
      <c r="E430" s="52"/>
      <c r="F430" s="42">
        <f>F431</f>
        <v>312131.80000000005</v>
      </c>
      <c r="G430" s="42">
        <f>G431</f>
        <v>299463.6999999999</v>
      </c>
      <c r="H430" s="43">
        <f t="shared" ref="H430:H431" si="176">G430/F430*100</f>
        <v>95.941426025800595</v>
      </c>
      <c r="I430" s="44">
        <f t="shared" ref="I430:I431" si="177">G430-F430</f>
        <v>-12668.100000000151</v>
      </c>
    </row>
    <row r="431" spans="1:9" ht="13.5">
      <c r="A431" s="33" t="s">
        <v>688</v>
      </c>
      <c r="B431" s="34" t="s">
        <v>689</v>
      </c>
      <c r="C431" s="34"/>
      <c r="D431" s="34"/>
      <c r="E431" s="50"/>
      <c r="F431" s="36">
        <f>SUM(F432:F475)</f>
        <v>312131.80000000005</v>
      </c>
      <c r="G431" s="36">
        <f>SUM(G432:G475)</f>
        <v>299463.6999999999</v>
      </c>
      <c r="H431" s="37">
        <f t="shared" si="176"/>
        <v>95.941426025800595</v>
      </c>
      <c r="I431" s="38">
        <f t="shared" si="177"/>
        <v>-12668.100000000151</v>
      </c>
    </row>
    <row r="432" spans="1:9" ht="114.75">
      <c r="A432" s="10" t="s">
        <v>32</v>
      </c>
      <c r="B432" s="14" t="s">
        <v>255</v>
      </c>
      <c r="C432" s="14" t="s">
        <v>26</v>
      </c>
      <c r="D432" s="14" t="s">
        <v>12</v>
      </c>
      <c r="E432" s="14" t="s">
        <v>13</v>
      </c>
      <c r="F432" s="5">
        <v>2314</v>
      </c>
      <c r="G432" s="5">
        <v>2235.8000000000002</v>
      </c>
      <c r="H432" s="9">
        <f t="shared" ref="H432:H476" si="178">G432/F432*100</f>
        <v>96.620570440795177</v>
      </c>
      <c r="I432" s="17">
        <f t="shared" ref="I432:I475" si="179">G432-F432</f>
        <v>-78.199999999999818</v>
      </c>
    </row>
    <row r="433" spans="1:9" ht="102">
      <c r="A433" s="10" t="s">
        <v>35</v>
      </c>
      <c r="B433" s="14" t="s">
        <v>267</v>
      </c>
      <c r="C433" s="14" t="s">
        <v>26</v>
      </c>
      <c r="D433" s="14" t="s">
        <v>12</v>
      </c>
      <c r="E433" s="14" t="s">
        <v>18</v>
      </c>
      <c r="F433" s="4">
        <v>45981.7</v>
      </c>
      <c r="G433" s="4">
        <v>45515.5</v>
      </c>
      <c r="H433" s="11">
        <f t="shared" si="178"/>
        <v>98.986118390577133</v>
      </c>
      <c r="I433" s="18">
        <f t="shared" si="179"/>
        <v>-466.19999999999709</v>
      </c>
    </row>
    <row r="434" spans="1:9" ht="63.75">
      <c r="A434" s="10" t="s">
        <v>57</v>
      </c>
      <c r="B434" s="14" t="s">
        <v>267</v>
      </c>
      <c r="C434" s="14">
        <v>200</v>
      </c>
      <c r="D434" s="14" t="s">
        <v>12</v>
      </c>
      <c r="E434" s="14" t="s">
        <v>18</v>
      </c>
      <c r="F434" s="4">
        <v>6683.9</v>
      </c>
      <c r="G434" s="4">
        <v>6430.9</v>
      </c>
      <c r="H434" s="11">
        <f t="shared" si="178"/>
        <v>96.214784781340228</v>
      </c>
      <c r="I434" s="18">
        <f t="shared" si="179"/>
        <v>-253</v>
      </c>
    </row>
    <row r="435" spans="1:9" ht="102">
      <c r="A435" s="10" t="s">
        <v>50</v>
      </c>
      <c r="B435" s="14" t="s">
        <v>262</v>
      </c>
      <c r="C435" s="14">
        <v>100</v>
      </c>
      <c r="D435" s="14" t="s">
        <v>12</v>
      </c>
      <c r="E435" s="14" t="s">
        <v>25</v>
      </c>
      <c r="F435" s="4">
        <v>1387.8</v>
      </c>
      <c r="G435" s="4">
        <v>1279.3</v>
      </c>
      <c r="H435" s="11">
        <f t="shared" si="178"/>
        <v>92.181870586539844</v>
      </c>
      <c r="I435" s="18">
        <f t="shared" si="179"/>
        <v>-108.5</v>
      </c>
    </row>
    <row r="436" spans="1:9" ht="51">
      <c r="A436" s="13" t="s">
        <v>58</v>
      </c>
      <c r="B436" s="14" t="s">
        <v>259</v>
      </c>
      <c r="C436" s="14" t="s">
        <v>27</v>
      </c>
      <c r="D436" s="14" t="s">
        <v>12</v>
      </c>
      <c r="E436" s="14" t="s">
        <v>15</v>
      </c>
      <c r="F436" s="4">
        <v>50.7</v>
      </c>
      <c r="G436" s="4">
        <v>50.1</v>
      </c>
      <c r="H436" s="11">
        <f t="shared" si="178"/>
        <v>98.81656804733727</v>
      </c>
      <c r="I436" s="18">
        <f t="shared" si="179"/>
        <v>-0.60000000000000142</v>
      </c>
    </row>
    <row r="437" spans="1:9" ht="51">
      <c r="A437" s="13" t="s">
        <v>58</v>
      </c>
      <c r="B437" s="14" t="s">
        <v>259</v>
      </c>
      <c r="C437" s="14" t="s">
        <v>27</v>
      </c>
      <c r="D437" s="14" t="s">
        <v>12</v>
      </c>
      <c r="E437" s="14" t="s">
        <v>25</v>
      </c>
      <c r="F437" s="4">
        <v>152.69999999999999</v>
      </c>
      <c r="G437" s="4">
        <v>151</v>
      </c>
      <c r="H437" s="11">
        <f t="shared" si="178"/>
        <v>98.886705959397517</v>
      </c>
      <c r="I437" s="18">
        <f t="shared" si="179"/>
        <v>-1.6999999999999886</v>
      </c>
    </row>
    <row r="438" spans="1:9" s="12" customFormat="1" ht="38.25">
      <c r="A438" s="10" t="s">
        <v>60</v>
      </c>
      <c r="B438" s="14" t="s">
        <v>259</v>
      </c>
      <c r="C438" s="14" t="s">
        <v>28</v>
      </c>
      <c r="D438" s="14" t="s">
        <v>12</v>
      </c>
      <c r="E438" s="14" t="s">
        <v>7</v>
      </c>
      <c r="F438" s="4">
        <v>5444</v>
      </c>
      <c r="G438" s="4"/>
      <c r="H438" s="11">
        <f t="shared" si="178"/>
        <v>0</v>
      </c>
      <c r="I438" s="18">
        <f t="shared" si="179"/>
        <v>-5444</v>
      </c>
    </row>
    <row r="439" spans="1:9" s="12" customFormat="1" ht="51">
      <c r="A439" s="10" t="s">
        <v>58</v>
      </c>
      <c r="B439" s="14" t="s">
        <v>259</v>
      </c>
      <c r="C439" s="14" t="s">
        <v>27</v>
      </c>
      <c r="D439" s="14" t="s">
        <v>12</v>
      </c>
      <c r="E439" s="14" t="s">
        <v>18</v>
      </c>
      <c r="F439" s="4">
        <v>258.8</v>
      </c>
      <c r="G439" s="4">
        <v>258.8</v>
      </c>
      <c r="H439" s="11">
        <f t="shared" si="178"/>
        <v>100</v>
      </c>
      <c r="I439" s="18">
        <f t="shared" si="179"/>
        <v>0</v>
      </c>
    </row>
    <row r="440" spans="1:9" s="12" customFormat="1" ht="51">
      <c r="A440" s="10" t="s">
        <v>58</v>
      </c>
      <c r="B440" s="14" t="s">
        <v>259</v>
      </c>
      <c r="C440" s="14" t="s">
        <v>27</v>
      </c>
      <c r="D440" s="14" t="s">
        <v>14</v>
      </c>
      <c r="E440" s="14" t="s">
        <v>15</v>
      </c>
      <c r="F440" s="4">
        <v>279</v>
      </c>
      <c r="G440" s="4">
        <v>279</v>
      </c>
      <c r="H440" s="11">
        <f t="shared" si="178"/>
        <v>100</v>
      </c>
      <c r="I440" s="18">
        <f t="shared" si="179"/>
        <v>0</v>
      </c>
    </row>
    <row r="441" spans="1:9" ht="38.25">
      <c r="A441" s="10" t="s">
        <v>96</v>
      </c>
      <c r="B441" s="14" t="s">
        <v>259</v>
      </c>
      <c r="C441" s="14" t="s">
        <v>29</v>
      </c>
      <c r="D441" s="14" t="s">
        <v>15</v>
      </c>
      <c r="E441" s="14" t="s">
        <v>23</v>
      </c>
      <c r="F441" s="4">
        <v>150</v>
      </c>
      <c r="G441" s="4">
        <v>150</v>
      </c>
      <c r="H441" s="11">
        <f t="shared" si="178"/>
        <v>100</v>
      </c>
      <c r="I441" s="18">
        <f t="shared" si="179"/>
        <v>0</v>
      </c>
    </row>
    <row r="442" spans="1:9" ht="51">
      <c r="A442" s="10" t="s">
        <v>58</v>
      </c>
      <c r="B442" s="14" t="s">
        <v>259</v>
      </c>
      <c r="C442" s="14">
        <v>200</v>
      </c>
      <c r="D442" s="14" t="s">
        <v>6</v>
      </c>
      <c r="E442" s="14" t="s">
        <v>14</v>
      </c>
      <c r="F442" s="4">
        <v>36.5</v>
      </c>
      <c r="G442" s="4">
        <v>36.5</v>
      </c>
      <c r="H442" s="11">
        <f t="shared" si="178"/>
        <v>100</v>
      </c>
      <c r="I442" s="18">
        <f t="shared" si="179"/>
        <v>0</v>
      </c>
    </row>
    <row r="443" spans="1:9" ht="38.25">
      <c r="A443" s="10" t="s">
        <v>96</v>
      </c>
      <c r="B443" s="14" t="s">
        <v>259</v>
      </c>
      <c r="C443" s="14">
        <v>300</v>
      </c>
      <c r="D443" s="14" t="s">
        <v>6</v>
      </c>
      <c r="E443" s="14" t="s">
        <v>14</v>
      </c>
      <c r="F443" s="4">
        <v>120</v>
      </c>
      <c r="G443" s="4">
        <v>120</v>
      </c>
      <c r="H443" s="11">
        <f t="shared" si="178"/>
        <v>100</v>
      </c>
      <c r="I443" s="18">
        <f t="shared" si="179"/>
        <v>0</v>
      </c>
    </row>
    <row r="444" spans="1:9" ht="51">
      <c r="A444" s="10" t="s">
        <v>53</v>
      </c>
      <c r="B444" s="14" t="s">
        <v>260</v>
      </c>
      <c r="C444" s="14" t="s">
        <v>27</v>
      </c>
      <c r="D444" s="14" t="s">
        <v>12</v>
      </c>
      <c r="E444" s="14" t="s">
        <v>15</v>
      </c>
      <c r="F444" s="4">
        <v>1076.5</v>
      </c>
      <c r="G444" s="4">
        <v>879.5</v>
      </c>
      <c r="H444" s="11">
        <f t="shared" si="178"/>
        <v>81.699953553181601</v>
      </c>
      <c r="I444" s="18">
        <f t="shared" si="179"/>
        <v>-197</v>
      </c>
    </row>
    <row r="445" spans="1:9" ht="25.5">
      <c r="A445" s="13" t="s">
        <v>16</v>
      </c>
      <c r="B445" s="14" t="s">
        <v>260</v>
      </c>
      <c r="C445" s="14" t="s">
        <v>27</v>
      </c>
      <c r="D445" s="14" t="s">
        <v>15</v>
      </c>
      <c r="E445" s="14" t="s">
        <v>23</v>
      </c>
      <c r="F445" s="4">
        <v>2668.5</v>
      </c>
      <c r="G445" s="4">
        <v>1896.2</v>
      </c>
      <c r="H445" s="11">
        <f t="shared" si="178"/>
        <v>71.058647180063701</v>
      </c>
      <c r="I445" s="18">
        <f t="shared" si="179"/>
        <v>-772.3</v>
      </c>
    </row>
    <row r="446" spans="1:9" ht="38.25">
      <c r="A446" s="10" t="s">
        <v>56</v>
      </c>
      <c r="B446" s="14" t="s">
        <v>271</v>
      </c>
      <c r="C446" s="14" t="s">
        <v>27</v>
      </c>
      <c r="D446" s="14" t="s">
        <v>14</v>
      </c>
      <c r="E446" s="14" t="s">
        <v>15</v>
      </c>
      <c r="F446" s="4">
        <v>298</v>
      </c>
      <c r="G446" s="4">
        <v>298</v>
      </c>
      <c r="H446" s="11">
        <f t="shared" si="178"/>
        <v>100</v>
      </c>
      <c r="I446" s="18">
        <f t="shared" si="179"/>
        <v>0</v>
      </c>
    </row>
    <row r="447" spans="1:9" ht="25.5">
      <c r="A447" s="10" t="s">
        <v>95</v>
      </c>
      <c r="B447" s="14" t="s">
        <v>271</v>
      </c>
      <c r="C447" s="14" t="s">
        <v>29</v>
      </c>
      <c r="D447" s="14" t="s">
        <v>14</v>
      </c>
      <c r="E447" s="14" t="s">
        <v>15</v>
      </c>
      <c r="F447" s="4">
        <v>10</v>
      </c>
      <c r="G447" s="4">
        <v>10</v>
      </c>
      <c r="H447" s="11">
        <f t="shared" si="178"/>
        <v>100</v>
      </c>
      <c r="I447" s="18">
        <f t="shared" si="179"/>
        <v>0</v>
      </c>
    </row>
    <row r="448" spans="1:9" ht="38.25">
      <c r="A448" s="10" t="s">
        <v>56</v>
      </c>
      <c r="B448" s="14" t="s">
        <v>271</v>
      </c>
      <c r="C448" s="14" t="s">
        <v>27</v>
      </c>
      <c r="D448" s="14" t="s">
        <v>14</v>
      </c>
      <c r="E448" s="14" t="s">
        <v>21</v>
      </c>
      <c r="F448" s="4">
        <v>99</v>
      </c>
      <c r="G448" s="4">
        <v>91.8</v>
      </c>
      <c r="H448" s="11">
        <f t="shared" si="178"/>
        <v>92.72727272727272</v>
      </c>
      <c r="I448" s="18">
        <f t="shared" si="179"/>
        <v>-7.2000000000000028</v>
      </c>
    </row>
    <row r="449" spans="1:9" ht="38.25">
      <c r="A449" s="10" t="s">
        <v>56</v>
      </c>
      <c r="B449" s="14" t="s">
        <v>271</v>
      </c>
      <c r="C449" s="14" t="s">
        <v>27</v>
      </c>
      <c r="D449" s="14" t="s">
        <v>15</v>
      </c>
      <c r="E449" s="14" t="s">
        <v>23</v>
      </c>
      <c r="F449" s="4">
        <v>450</v>
      </c>
      <c r="G449" s="4">
        <v>450</v>
      </c>
      <c r="H449" s="11">
        <f t="shared" si="178"/>
        <v>100</v>
      </c>
      <c r="I449" s="18">
        <f t="shared" si="179"/>
        <v>0</v>
      </c>
    </row>
    <row r="450" spans="1:9" ht="25.5">
      <c r="A450" s="10" t="s">
        <v>195</v>
      </c>
      <c r="B450" s="14" t="s">
        <v>271</v>
      </c>
      <c r="C450" s="14" t="s">
        <v>28</v>
      </c>
      <c r="D450" s="14" t="s">
        <v>15</v>
      </c>
      <c r="E450" s="14" t="s">
        <v>23</v>
      </c>
      <c r="F450" s="4">
        <v>105</v>
      </c>
      <c r="G450" s="4">
        <v>105</v>
      </c>
      <c r="H450" s="11">
        <f t="shared" si="178"/>
        <v>100</v>
      </c>
      <c r="I450" s="18">
        <f t="shared" si="179"/>
        <v>0</v>
      </c>
    </row>
    <row r="451" spans="1:9" ht="38.25">
      <c r="A451" s="10" t="s">
        <v>56</v>
      </c>
      <c r="B451" s="14" t="s">
        <v>271</v>
      </c>
      <c r="C451" s="14" t="s">
        <v>27</v>
      </c>
      <c r="D451" s="14" t="s">
        <v>6</v>
      </c>
      <c r="E451" s="14" t="s">
        <v>14</v>
      </c>
      <c r="F451" s="4">
        <v>100</v>
      </c>
      <c r="G451" s="4">
        <v>100</v>
      </c>
      <c r="H451" s="11">
        <f t="shared" si="178"/>
        <v>100</v>
      </c>
      <c r="I451" s="18">
        <f t="shared" si="179"/>
        <v>0</v>
      </c>
    </row>
    <row r="452" spans="1:9" ht="51">
      <c r="A452" s="10" t="s">
        <v>72</v>
      </c>
      <c r="B452" s="14" t="s">
        <v>270</v>
      </c>
      <c r="C452" s="14">
        <v>500</v>
      </c>
      <c r="D452" s="14" t="s">
        <v>13</v>
      </c>
      <c r="E452" s="14" t="s">
        <v>14</v>
      </c>
      <c r="F452" s="4">
        <v>1560</v>
      </c>
      <c r="G452" s="4">
        <v>1560</v>
      </c>
      <c r="H452" s="11">
        <f t="shared" si="178"/>
        <v>100</v>
      </c>
      <c r="I452" s="18">
        <f t="shared" si="179"/>
        <v>0</v>
      </c>
    </row>
    <row r="453" spans="1:9" ht="89.25">
      <c r="A453" s="10" t="s">
        <v>54</v>
      </c>
      <c r="B453" s="14" t="s">
        <v>261</v>
      </c>
      <c r="C453" s="14" t="s">
        <v>27</v>
      </c>
      <c r="D453" s="14" t="s">
        <v>12</v>
      </c>
      <c r="E453" s="14" t="s">
        <v>17</v>
      </c>
      <c r="F453" s="4">
        <v>11.3</v>
      </c>
      <c r="G453" s="4">
        <v>11.3</v>
      </c>
      <c r="H453" s="11">
        <f t="shared" si="178"/>
        <v>100</v>
      </c>
      <c r="I453" s="18">
        <f t="shared" si="179"/>
        <v>0</v>
      </c>
    </row>
    <row r="454" spans="1:9" ht="63.75">
      <c r="A454" s="10" t="s">
        <v>210</v>
      </c>
      <c r="B454" s="14" t="s">
        <v>268</v>
      </c>
      <c r="C454" s="14" t="s">
        <v>27</v>
      </c>
      <c r="D454" s="14" t="s">
        <v>12</v>
      </c>
      <c r="E454" s="14" t="s">
        <v>18</v>
      </c>
      <c r="F454" s="4">
        <v>414.5</v>
      </c>
      <c r="G454" s="4">
        <v>414.5</v>
      </c>
      <c r="H454" s="11">
        <f t="shared" si="178"/>
        <v>100</v>
      </c>
      <c r="I454" s="18">
        <f t="shared" si="179"/>
        <v>0</v>
      </c>
    </row>
    <row r="455" spans="1:9" ht="178.5">
      <c r="A455" s="10" t="s">
        <v>36</v>
      </c>
      <c r="B455" s="14" t="s">
        <v>272</v>
      </c>
      <c r="C455" s="14" t="s">
        <v>26</v>
      </c>
      <c r="D455" s="14" t="s">
        <v>14</v>
      </c>
      <c r="E455" s="14" t="s">
        <v>15</v>
      </c>
      <c r="F455" s="4">
        <v>1174</v>
      </c>
      <c r="G455" s="4">
        <v>1174</v>
      </c>
      <c r="H455" s="11">
        <f t="shared" si="178"/>
        <v>100</v>
      </c>
      <c r="I455" s="18">
        <f t="shared" si="179"/>
        <v>0</v>
      </c>
    </row>
    <row r="456" spans="1:9" ht="140.25">
      <c r="A456" s="10" t="s">
        <v>59</v>
      </c>
      <c r="B456" s="14" t="s">
        <v>272</v>
      </c>
      <c r="C456" s="14" t="s">
        <v>27</v>
      </c>
      <c r="D456" s="14" t="s">
        <v>14</v>
      </c>
      <c r="E456" s="14" t="s">
        <v>15</v>
      </c>
      <c r="F456" s="4">
        <v>27</v>
      </c>
      <c r="G456" s="4">
        <v>27</v>
      </c>
      <c r="H456" s="11">
        <f t="shared" si="178"/>
        <v>100</v>
      </c>
      <c r="I456" s="18">
        <f t="shared" si="179"/>
        <v>0</v>
      </c>
    </row>
    <row r="457" spans="1:9" ht="38.25">
      <c r="A457" s="13" t="s">
        <v>249</v>
      </c>
      <c r="B457" s="14" t="s">
        <v>459</v>
      </c>
      <c r="C457" s="14" t="s">
        <v>30</v>
      </c>
      <c r="D457" s="14" t="s">
        <v>21</v>
      </c>
      <c r="E457" s="14" t="s">
        <v>12</v>
      </c>
      <c r="F457" s="4">
        <v>7212</v>
      </c>
      <c r="G457" s="4">
        <v>5380</v>
      </c>
      <c r="H457" s="11">
        <f t="shared" si="178"/>
        <v>74.597892401552969</v>
      </c>
      <c r="I457" s="18">
        <f t="shared" si="179"/>
        <v>-1832</v>
      </c>
    </row>
    <row r="458" spans="1:9" ht="89.25">
      <c r="A458" s="10" t="s">
        <v>73</v>
      </c>
      <c r="B458" s="14" t="s">
        <v>460</v>
      </c>
      <c r="C458" s="14">
        <v>500</v>
      </c>
      <c r="D458" s="14" t="s">
        <v>21</v>
      </c>
      <c r="E458" s="14" t="s">
        <v>12</v>
      </c>
      <c r="F458" s="4">
        <v>41544</v>
      </c>
      <c r="G458" s="4">
        <v>41544</v>
      </c>
      <c r="H458" s="11">
        <f t="shared" si="178"/>
        <v>100</v>
      </c>
      <c r="I458" s="18">
        <f t="shared" si="179"/>
        <v>0</v>
      </c>
    </row>
    <row r="459" spans="1:9" ht="127.5">
      <c r="A459" s="10" t="s">
        <v>218</v>
      </c>
      <c r="B459" s="14" t="s">
        <v>269</v>
      </c>
      <c r="C459" s="14" t="s">
        <v>26</v>
      </c>
      <c r="D459" s="14" t="s">
        <v>12</v>
      </c>
      <c r="E459" s="14" t="s">
        <v>18</v>
      </c>
      <c r="F459" s="4">
        <v>929.1</v>
      </c>
      <c r="G459" s="4">
        <v>786</v>
      </c>
      <c r="H459" s="11">
        <f t="shared" si="178"/>
        <v>84.597998062641267</v>
      </c>
      <c r="I459" s="18">
        <f t="shared" si="179"/>
        <v>-143.10000000000002</v>
      </c>
    </row>
    <row r="460" spans="1:9" ht="63.75">
      <c r="A460" s="10" t="s">
        <v>203</v>
      </c>
      <c r="B460" s="14" t="s">
        <v>269</v>
      </c>
      <c r="C460" s="14" t="s">
        <v>30</v>
      </c>
      <c r="D460" s="14" t="s">
        <v>21</v>
      </c>
      <c r="E460" s="14" t="s">
        <v>12</v>
      </c>
      <c r="F460" s="4">
        <v>1620.6</v>
      </c>
      <c r="G460" s="4">
        <v>758.4</v>
      </c>
      <c r="H460" s="11">
        <f t="shared" si="178"/>
        <v>46.797482413920768</v>
      </c>
      <c r="I460" s="18">
        <f t="shared" si="179"/>
        <v>-862.19999999999993</v>
      </c>
    </row>
    <row r="461" spans="1:9" ht="102">
      <c r="A461" s="10" t="s">
        <v>37</v>
      </c>
      <c r="B461" s="14" t="s">
        <v>282</v>
      </c>
      <c r="C461" s="14" t="s">
        <v>26</v>
      </c>
      <c r="D461" s="14" t="s">
        <v>15</v>
      </c>
      <c r="E461" s="14" t="s">
        <v>12</v>
      </c>
      <c r="F461" s="4">
        <v>501</v>
      </c>
      <c r="G461" s="4">
        <v>501</v>
      </c>
      <c r="H461" s="11">
        <f t="shared" si="178"/>
        <v>100</v>
      </c>
      <c r="I461" s="18">
        <f t="shared" si="179"/>
        <v>0</v>
      </c>
    </row>
    <row r="462" spans="1:9" ht="38.25">
      <c r="A462" s="10" t="s">
        <v>74</v>
      </c>
      <c r="B462" s="14" t="s">
        <v>461</v>
      </c>
      <c r="C462" s="14">
        <v>500</v>
      </c>
      <c r="D462" s="14" t="s">
        <v>21</v>
      </c>
      <c r="E462" s="14" t="s">
        <v>12</v>
      </c>
      <c r="F462" s="4">
        <v>119558.8</v>
      </c>
      <c r="G462" s="4">
        <v>119078.6</v>
      </c>
      <c r="H462" s="11">
        <f t="shared" si="178"/>
        <v>99.598356624522836</v>
      </c>
      <c r="I462" s="18">
        <f t="shared" si="179"/>
        <v>-480.19999999999709</v>
      </c>
    </row>
    <row r="463" spans="1:9" ht="51">
      <c r="A463" s="10" t="s">
        <v>189</v>
      </c>
      <c r="B463" s="14" t="s">
        <v>321</v>
      </c>
      <c r="C463" s="14" t="s">
        <v>30</v>
      </c>
      <c r="D463" s="14" t="s">
        <v>17</v>
      </c>
      <c r="E463" s="14" t="s">
        <v>14</v>
      </c>
      <c r="F463" s="4">
        <v>6428.4</v>
      </c>
      <c r="G463" s="4">
        <v>6428.3</v>
      </c>
      <c r="H463" s="11">
        <f t="shared" si="178"/>
        <v>99.998444402961866</v>
      </c>
      <c r="I463" s="18">
        <f t="shared" si="179"/>
        <v>-9.9999999999454303E-2</v>
      </c>
    </row>
    <row r="464" spans="1:9" ht="76.5">
      <c r="A464" s="10" t="s">
        <v>69</v>
      </c>
      <c r="B464" s="14" t="s">
        <v>307</v>
      </c>
      <c r="C464" s="14" t="s">
        <v>30</v>
      </c>
      <c r="D464" s="14" t="s">
        <v>15</v>
      </c>
      <c r="E464" s="14" t="s">
        <v>23</v>
      </c>
      <c r="F464" s="4">
        <v>1000</v>
      </c>
      <c r="G464" s="4">
        <v>1000</v>
      </c>
      <c r="H464" s="11">
        <f t="shared" si="178"/>
        <v>100</v>
      </c>
      <c r="I464" s="18">
        <f t="shared" si="179"/>
        <v>0</v>
      </c>
    </row>
    <row r="465" spans="1:9" ht="102">
      <c r="A465" s="10" t="s">
        <v>33</v>
      </c>
      <c r="B465" s="14" t="s">
        <v>256</v>
      </c>
      <c r="C465" s="14" t="s">
        <v>26</v>
      </c>
      <c r="D465" s="14" t="s">
        <v>12</v>
      </c>
      <c r="E465" s="14" t="s">
        <v>14</v>
      </c>
      <c r="F465" s="4">
        <v>1302.3</v>
      </c>
      <c r="G465" s="4">
        <v>1301.5999999999999</v>
      </c>
      <c r="H465" s="11">
        <f t="shared" si="178"/>
        <v>99.946248944175693</v>
      </c>
      <c r="I465" s="18">
        <f t="shared" si="179"/>
        <v>-0.70000000000004547</v>
      </c>
    </row>
    <row r="466" spans="1:9" ht="51">
      <c r="A466" s="10" t="s">
        <v>51</v>
      </c>
      <c r="B466" s="14" t="s">
        <v>256</v>
      </c>
      <c r="C466" s="14" t="s">
        <v>27</v>
      </c>
      <c r="D466" s="14" t="s">
        <v>12</v>
      </c>
      <c r="E466" s="14" t="s">
        <v>14</v>
      </c>
      <c r="F466" s="4">
        <v>21.9</v>
      </c>
      <c r="G466" s="4">
        <v>21.9</v>
      </c>
      <c r="H466" s="11">
        <f t="shared" si="178"/>
        <v>100</v>
      </c>
      <c r="I466" s="18">
        <f t="shared" si="179"/>
        <v>0</v>
      </c>
    </row>
    <row r="467" spans="1:9" ht="102">
      <c r="A467" s="10" t="s">
        <v>33</v>
      </c>
      <c r="B467" s="14" t="s">
        <v>256</v>
      </c>
      <c r="C467" s="14" t="s">
        <v>26</v>
      </c>
      <c r="D467" s="14" t="s">
        <v>12</v>
      </c>
      <c r="E467" s="14" t="s">
        <v>15</v>
      </c>
      <c r="F467" s="4">
        <v>39966.1</v>
      </c>
      <c r="G467" s="4">
        <v>38870.6</v>
      </c>
      <c r="H467" s="11">
        <f t="shared" si="178"/>
        <v>97.258926940582143</v>
      </c>
      <c r="I467" s="18">
        <f t="shared" si="179"/>
        <v>-1095.5</v>
      </c>
    </row>
    <row r="468" spans="1:9" ht="51">
      <c r="A468" s="10" t="s">
        <v>51</v>
      </c>
      <c r="B468" s="14" t="s">
        <v>256</v>
      </c>
      <c r="C468" s="14" t="s">
        <v>27</v>
      </c>
      <c r="D468" s="14" t="s">
        <v>12</v>
      </c>
      <c r="E468" s="14" t="s">
        <v>15</v>
      </c>
      <c r="F468" s="4">
        <v>5061.2</v>
      </c>
      <c r="G468" s="4">
        <v>4588.3</v>
      </c>
      <c r="H468" s="11">
        <f t="shared" si="178"/>
        <v>90.656366079190704</v>
      </c>
      <c r="I468" s="18">
        <f t="shared" si="179"/>
        <v>-472.89999999999964</v>
      </c>
    </row>
    <row r="469" spans="1:9" ht="38.25">
      <c r="A469" s="10" t="s">
        <v>61</v>
      </c>
      <c r="B469" s="14" t="s">
        <v>256</v>
      </c>
      <c r="C469" s="14" t="s">
        <v>28</v>
      </c>
      <c r="D469" s="14" t="s">
        <v>12</v>
      </c>
      <c r="E469" s="14" t="s">
        <v>15</v>
      </c>
      <c r="F469" s="4">
        <v>325.7</v>
      </c>
      <c r="G469" s="4">
        <v>322.3</v>
      </c>
      <c r="H469" s="11">
        <f t="shared" si="178"/>
        <v>98.956094565551126</v>
      </c>
      <c r="I469" s="18">
        <f t="shared" si="179"/>
        <v>-3.3999999999999773</v>
      </c>
    </row>
    <row r="470" spans="1:9" ht="102">
      <c r="A470" s="10" t="s">
        <v>33</v>
      </c>
      <c r="B470" s="14" t="s">
        <v>256</v>
      </c>
      <c r="C470" s="14">
        <v>100</v>
      </c>
      <c r="D470" s="14" t="s">
        <v>12</v>
      </c>
      <c r="E470" s="14" t="s">
        <v>24</v>
      </c>
      <c r="F470" s="4">
        <v>10490.4</v>
      </c>
      <c r="G470" s="4">
        <v>10187.6</v>
      </c>
      <c r="H470" s="11">
        <f t="shared" si="178"/>
        <v>97.113551437504782</v>
      </c>
      <c r="I470" s="18">
        <f t="shared" si="179"/>
        <v>-302.79999999999927</v>
      </c>
    </row>
    <row r="471" spans="1:9" ht="51">
      <c r="A471" s="10" t="s">
        <v>51</v>
      </c>
      <c r="B471" s="14" t="s">
        <v>256</v>
      </c>
      <c r="C471" s="14">
        <v>200</v>
      </c>
      <c r="D471" s="14" t="s">
        <v>12</v>
      </c>
      <c r="E471" s="14" t="s">
        <v>24</v>
      </c>
      <c r="F471" s="4">
        <v>339.1</v>
      </c>
      <c r="G471" s="4">
        <v>314.60000000000002</v>
      </c>
      <c r="H471" s="11">
        <f t="shared" si="178"/>
        <v>92.774992627543497</v>
      </c>
      <c r="I471" s="18">
        <f t="shared" si="179"/>
        <v>-24.5</v>
      </c>
    </row>
    <row r="472" spans="1:9" ht="38.25">
      <c r="A472" s="10" t="s">
        <v>61</v>
      </c>
      <c r="B472" s="14" t="s">
        <v>256</v>
      </c>
      <c r="C472" s="14">
        <v>800</v>
      </c>
      <c r="D472" s="14" t="s">
        <v>12</v>
      </c>
      <c r="E472" s="14" t="s">
        <v>24</v>
      </c>
      <c r="F472" s="4">
        <v>0.7</v>
      </c>
      <c r="G472" s="4">
        <v>0</v>
      </c>
      <c r="H472" s="11">
        <f t="shared" si="178"/>
        <v>0</v>
      </c>
      <c r="I472" s="18">
        <f t="shared" si="179"/>
        <v>-0.7</v>
      </c>
    </row>
    <row r="473" spans="1:9" ht="51">
      <c r="A473" s="10" t="s">
        <v>51</v>
      </c>
      <c r="B473" s="14" t="s">
        <v>256</v>
      </c>
      <c r="C473" s="14">
        <v>200</v>
      </c>
      <c r="D473" s="14" t="s">
        <v>12</v>
      </c>
      <c r="E473" s="14" t="s">
        <v>25</v>
      </c>
      <c r="F473" s="4">
        <v>318.89999999999998</v>
      </c>
      <c r="G473" s="4">
        <v>318.8</v>
      </c>
      <c r="H473" s="11">
        <f t="shared" si="178"/>
        <v>99.968642207588601</v>
      </c>
      <c r="I473" s="18">
        <f t="shared" si="179"/>
        <v>-9.9999999999965894E-2</v>
      </c>
    </row>
    <row r="474" spans="1:9" ht="102">
      <c r="A474" s="10" t="s">
        <v>33</v>
      </c>
      <c r="B474" s="14" t="s">
        <v>256</v>
      </c>
      <c r="C474" s="14" t="s">
        <v>26</v>
      </c>
      <c r="D474" s="14" t="s">
        <v>14</v>
      </c>
      <c r="E474" s="14" t="s">
        <v>15</v>
      </c>
      <c r="F474" s="4">
        <v>128.69999999999999</v>
      </c>
      <c r="G474" s="4">
        <v>120.7</v>
      </c>
      <c r="H474" s="11">
        <f t="shared" si="178"/>
        <v>93.783993783993793</v>
      </c>
      <c r="I474" s="18">
        <f t="shared" si="179"/>
        <v>-7.9999999999999858</v>
      </c>
    </row>
    <row r="475" spans="1:9" ht="51">
      <c r="A475" s="10" t="s">
        <v>189</v>
      </c>
      <c r="B475" s="14" t="s">
        <v>322</v>
      </c>
      <c r="C475" s="14" t="s">
        <v>30</v>
      </c>
      <c r="D475" s="14" t="s">
        <v>17</v>
      </c>
      <c r="E475" s="14" t="s">
        <v>14</v>
      </c>
      <c r="F475" s="4">
        <v>4530</v>
      </c>
      <c r="G475" s="4">
        <v>4416.8</v>
      </c>
      <c r="H475" s="11">
        <f t="shared" si="178"/>
        <v>97.501103752759391</v>
      </c>
      <c r="I475" s="18">
        <f t="shared" si="179"/>
        <v>-113.19999999999982</v>
      </c>
    </row>
    <row r="476" spans="1:9">
      <c r="A476" s="7" t="s">
        <v>11</v>
      </c>
      <c r="B476" s="8"/>
      <c r="C476" s="8"/>
      <c r="D476" s="8"/>
      <c r="E476" s="8"/>
      <c r="F476" s="5">
        <f>F10+F44+F114+F136+F259+F297+F333+F346+F364+F393+F401+F408+F422+F430</f>
        <v>1816938.6999999997</v>
      </c>
      <c r="G476" s="5">
        <f t="shared" ref="G476" si="180">G10+G44+G114+G136+G259+G297+G333+G346+G364+G393+G401+G408+G422+G430</f>
        <v>1744577.7000000004</v>
      </c>
      <c r="H476" s="9">
        <f t="shared" si="178"/>
        <v>96.017422051718128</v>
      </c>
      <c r="I476" s="5">
        <f t="shared" ref="I476" si="181">I10+I44+I114+I136+I259+I297+I333+I346+I364+I393+I401+I408+I422+I430</f>
        <v>-72360.999999999913</v>
      </c>
    </row>
    <row r="478" spans="1:9">
      <c r="F478" s="60"/>
      <c r="G478" s="60"/>
      <c r="H478" s="60"/>
      <c r="I478" s="60"/>
    </row>
  </sheetData>
  <sortState ref="A13:I321">
    <sortCondition ref="B13:B321"/>
  </sortState>
  <mergeCells count="12">
    <mergeCell ref="A7:A8"/>
    <mergeCell ref="B7:E7"/>
    <mergeCell ref="F7:F8"/>
    <mergeCell ref="G7:G8"/>
    <mergeCell ref="A5:I5"/>
    <mergeCell ref="F1:I1"/>
    <mergeCell ref="F2:I2"/>
    <mergeCell ref="F3:I3"/>
    <mergeCell ref="H6:I6"/>
    <mergeCell ref="H7:H8"/>
    <mergeCell ref="I7:I8"/>
    <mergeCell ref="F4:I4"/>
  </mergeCell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прил.6</vt:lpstr>
      <vt:lpstr>прил.6!Заголовки_для_печати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Рабочий</dc:creator>
  <dc:description>POI HSSF rep:2.52.0.192</dc:description>
  <cp:lastModifiedBy>User</cp:lastModifiedBy>
  <cp:lastPrinted>2022-03-30T12:07:39Z</cp:lastPrinted>
  <dcterms:created xsi:type="dcterms:W3CDTF">2021-02-10T08:55:59Z</dcterms:created>
  <dcterms:modified xsi:type="dcterms:W3CDTF">2022-03-31T09:44:30Z</dcterms:modified>
</cp:coreProperties>
</file>